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Annual Budget" sheetId="2" r:id="rId5"/>
    <sheet state="visible" name="Monthly Detail" sheetId="3" r:id="rId6"/>
    <sheet state="visible" name="Budget vs Actual" sheetId="4" r:id="rId7"/>
    <sheet state="visible" name="Charts &amp; Visuals" sheetId="5" r:id="rId8"/>
    <sheet state="visible" name="Sample Annual Budget" sheetId="6" r:id="rId9"/>
    <sheet state="visible" name="Sample Monthly Detail" sheetId="7" r:id="rId10"/>
    <sheet state="visible" name="Sample Budget vs Actual" sheetId="8" r:id="rId11"/>
    <sheet state="visible" name="Sample Charts &amp; Visuals" sheetId="9" r:id="rId12"/>
  </sheets>
  <definedNames/>
  <calcPr/>
</workbook>
</file>

<file path=xl/sharedStrings.xml><?xml version="1.0" encoding="utf-8"?>
<sst xmlns="http://schemas.openxmlformats.org/spreadsheetml/2006/main" count="236" uniqueCount="95">
  <si>
    <r>
      <rPr>
        <rFont val="Arial"/>
        <b/>
        <sz val="12.0"/>
      </rPr>
      <t xml:space="preserve">Excel is a start, but limited. When you're ready for more, Aplos is built for you. </t>
    </r>
    <r>
      <rPr>
        <rFont val="Arial"/>
        <b/>
        <color rgb="FF1155CC"/>
        <sz val="12.0"/>
        <u/>
      </rPr>
      <t>Get a free quote today!</t>
    </r>
  </si>
  <si>
    <t>Nonprofit Budget Template (Make A Copy)</t>
  </si>
  <si>
    <t>GETTING STARTED</t>
  </si>
  <si>
    <t>1. This template is empty, but the red colored sheets have prefilled data for demonstration.</t>
  </si>
  <si>
    <t>2. 'Annual Budget': Enter your yearly targets.</t>
  </si>
  <si>
    <t>3. 'Monthly Detail': Enter your monthly data.</t>
  </si>
  <si>
    <t>4. 'Budget vs Actual': Updates automatically based on Annual Budget inputs.</t>
  </si>
  <si>
    <t>5. 'Charts &amp; Visuyals': Updates automatically based on inputs.</t>
  </si>
  <si>
    <t>COLOR LEGEND</t>
  </si>
  <si>
    <t>Yellow Cells - User Input</t>
  </si>
  <si>
    <t>Gray Cells - Formulas (Do Not Edit)</t>
  </si>
  <si>
    <t>DISCLAIMER</t>
  </si>
  <si>
    <t>While this template is a great start, it is only inteded to be used as an example. This is not financial advice.</t>
  </si>
  <si>
    <t>Annual Budget (Input)</t>
  </si>
  <si>
    <t>Organization Name:</t>
  </si>
  <si>
    <t>Fiscal Year:</t>
  </si>
  <si>
    <t>Category</t>
  </si>
  <si>
    <t>Budget Amount</t>
  </si>
  <si>
    <t>% of Total</t>
  </si>
  <si>
    <t>Notes</t>
  </si>
  <si>
    <t>INCOME</t>
  </si>
  <si>
    <t>4010 - Individual donations</t>
  </si>
  <si>
    <t>4020 - Corporate donations</t>
  </si>
  <si>
    <t>4110 - Foundation grants</t>
  </si>
  <si>
    <t>4120 - Government grants</t>
  </si>
  <si>
    <t>4210 - Membership dues</t>
  </si>
  <si>
    <t>4220 - Program service fees</t>
  </si>
  <si>
    <t>4300 - Events and fundraising</t>
  </si>
  <si>
    <t>4400 - In-kind donations</t>
  </si>
  <si>
    <t>4800 - Investment income</t>
  </si>
  <si>
    <t>4900 - Other income</t>
  </si>
  <si>
    <t>TOTAL INCOME</t>
  </si>
  <si>
    <t>EXPENSES</t>
  </si>
  <si>
    <t>Personnel</t>
  </si>
  <si>
    <t>5010 - Salaries and wages</t>
  </si>
  <si>
    <t>5020 - Payroll taxes</t>
  </si>
  <si>
    <t>5030 - Employee benefits</t>
  </si>
  <si>
    <t>5040 - Retirement contributions</t>
  </si>
  <si>
    <t>5050 - Professional development</t>
  </si>
  <si>
    <t>SUBTOTAL PERSONNEL</t>
  </si>
  <si>
    <t>Operating Expenses</t>
  </si>
  <si>
    <t>6010 - Rent and utilities</t>
  </si>
  <si>
    <t>6020 - Office supplies</t>
  </si>
  <si>
    <t>6030 - Technology and software</t>
  </si>
  <si>
    <t>6040- Insurance</t>
  </si>
  <si>
    <t>6050- Professional fees</t>
  </si>
  <si>
    <t>6060 - Marketing</t>
  </si>
  <si>
    <t>6070 - Program supplies</t>
  </si>
  <si>
    <t>6080 -Travel</t>
  </si>
  <si>
    <t>6090 - Maintenance</t>
  </si>
  <si>
    <t>6900 - Depreciation</t>
  </si>
  <si>
    <t>6990 - Other</t>
  </si>
  <si>
    <t>SUBTOTAL OPERATING</t>
  </si>
  <si>
    <t>TOTAL EXPENSES</t>
  </si>
  <si>
    <t>NET INCOME (DEFICIT)</t>
  </si>
  <si>
    <t>Recommended Cash Reserves (3-6 mos):</t>
  </si>
  <si>
    <t>Current Cash Reserves (as of today):</t>
  </si>
  <si>
    <t>Monthly Budget Detail (Input)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</si>
  <si>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</si>
  <si>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</si>
  <si>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</si>
  <si>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</si>
  <si>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</si>
  <si>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</si>
  <si>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</si>
  <si>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</si>
  <si>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</si>
  <si>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</si>
  <si>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</si>
  <si>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</si>
  <si>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Total</t>
  </si>
  <si>
    <t>CUMULATIVE NET INCOME</t>
  </si>
  <si>
    <t>Budget vs Actual</t>
  </si>
  <si>
    <t>Organization:</t>
  </si>
  <si>
    <t>As of Date:</t>
  </si>
  <si>
    <t>Budget (YTD)</t>
  </si>
  <si>
    <t>Actual</t>
  </si>
  <si>
    <t>Variance ($)</t>
  </si>
  <si>
    <t>Variance (%)</t>
  </si>
  <si>
    <t>Status</t>
  </si>
  <si>
    <t>Budget Dashboard</t>
  </si>
  <si>
    <t>Amount</t>
  </si>
  <si>
    <t>Month</t>
  </si>
  <si>
    <t>Net Income</t>
  </si>
  <si>
    <t>TOTAL INCOME (YTD)</t>
  </si>
  <si>
    <t>TOTAL EXPENSES (YTD)</t>
  </si>
  <si>
    <t>NET INCOME (YTD)</t>
  </si>
  <si>
    <t>CASH RESERVES</t>
  </si>
  <si>
    <t>Operating</t>
  </si>
  <si>
    <t>Surplus/Deficit</t>
  </si>
  <si>
    <t>Current Balance</t>
  </si>
  <si>
    <t>These charts update automatically as you enter data in other sheets.</t>
  </si>
  <si>
    <t>Annual Budget</t>
  </si>
  <si>
    <t>Hope Community Foundation</t>
  </si>
  <si>
    <t>Monthly Budget Detail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</si>
</sst>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$#,##0"/>
    <numFmt numFmtId="165" formatCode="0.0%"/>
    <numFmt numFmtId="166" formatCode="$#,##0.00"/>
    <numFmt numFmtId="167" formatCode="M/d/yyyy"/>
  </numFmts>
  <fonts count="15">
    <font>
      <sz val="10.0"/>
      <color rgb="FF000000"/>
      <name val="Arial"/>
      <scheme val="minor"/>
    </font>
    <font>
      <b/>
      <u/>
      <sz val="12.0"/>
      <color rgb="FF0000FF"/>
      <name val="Arial"/>
    </font>
    <font>
      <b/>
      <sz val="26.0"/>
      <color rgb="FFFFFFFF"/>
      <name val="Arial"/>
      <scheme val="minor"/>
    </font>
    <font>
      <b/>
      <sz val="12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b/>
      <sz val="12.0"/>
      <color theme="1"/>
      <name val="Arial"/>
      <scheme val="minor"/>
    </font>
    <font>
      <sz val="26.0"/>
      <color theme="1"/>
      <name val="Arial"/>
      <scheme val="minor"/>
    </font>
    <font>
      <sz val="13.0"/>
      <color theme="1"/>
      <name val="Arial"/>
      <scheme val="minor"/>
    </font>
    <font>
      <b/>
      <sz val="10.0"/>
      <color theme="1"/>
      <name val="Arial"/>
      <scheme val="minor"/>
    </font>
    <font/>
    <font>
      <b/>
      <sz val="18.0"/>
      <color theme="1"/>
      <name val="Arial"/>
      <scheme val="minor"/>
    </font>
    <font>
      <i/>
      <color theme="1"/>
      <name val="Arial"/>
      <scheme val="minor"/>
    </font>
    <font>
      <i/>
      <color rgb="FF808080"/>
      <name val="Arial"/>
      <scheme val="minor"/>
    </font>
  </fonts>
  <fills count="12">
    <fill>
      <patternFill patternType="none"/>
    </fill>
    <fill>
      <patternFill patternType="lightGray"/>
    </fill>
    <fill>
      <patternFill patternType="solid">
        <fgColor rgb="FFB3D7F0"/>
        <bgColor rgb="FFB3D7F0"/>
      </patternFill>
    </fill>
    <fill>
      <patternFill patternType="solid">
        <fgColor rgb="FF1E77AB"/>
        <bgColor rgb="FF1E77AB"/>
      </patternFill>
    </fill>
    <fill>
      <patternFill patternType="solid">
        <fgColor rgb="FFFFFACD"/>
        <bgColor rgb="FFFFFACD"/>
      </patternFill>
    </fill>
    <fill>
      <patternFill patternType="solid">
        <fgColor rgb="FFF3F3F3"/>
        <bgColor rgb="FFF3F3F3"/>
      </patternFill>
    </fill>
    <fill>
      <patternFill patternType="solid">
        <fgColor rgb="FFD3D3D3"/>
        <bgColor rgb="FFD3D3D3"/>
      </patternFill>
    </fill>
    <fill>
      <patternFill patternType="solid">
        <fgColor rgb="FFE3F2FD"/>
        <bgColor rgb="FFE3F2FD"/>
      </patternFill>
    </fill>
    <fill>
      <patternFill patternType="solid">
        <fgColor rgb="FFEFEFEF"/>
        <bgColor rgb="FFEFEFEF"/>
      </patternFill>
    </fill>
    <fill>
      <patternFill patternType="solid">
        <fgColor rgb="FFF8D7DA"/>
        <bgColor rgb="FFF8D7DA"/>
      </patternFill>
    </fill>
    <fill>
      <patternFill patternType="solid">
        <fgColor rgb="FFD4EDDA"/>
        <bgColor rgb="FFD4EDDA"/>
      </patternFill>
    </fill>
    <fill>
      <patternFill patternType="solid">
        <fgColor rgb="FFFFF3CD"/>
        <bgColor rgb="FFFFF3CD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readingOrder="0" vertical="center"/>
    </xf>
    <xf borderId="0" fillId="2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4" fontId="4" numFmtId="0" xfId="0" applyAlignment="1" applyFill="1" applyFont="1">
      <alignment readingOrder="0"/>
    </xf>
    <xf borderId="0" fillId="5" fontId="4" numFmtId="0" xfId="0" applyAlignment="1" applyFill="1" applyFont="1">
      <alignment readingOrder="0"/>
    </xf>
    <xf borderId="0" fillId="0" fontId="4" numFmtId="0" xfId="0" applyAlignment="1" applyFont="1">
      <alignment readingOrder="0" shrinkToFit="0" vertical="center" wrapText="1"/>
    </xf>
    <xf borderId="0" fillId="0" fontId="5" numFmtId="0" xfId="0" applyAlignment="1" applyFont="1">
      <alignment readingOrder="0"/>
    </xf>
    <xf borderId="1" fillId="4" fontId="4" numFmtId="0" xfId="0" applyAlignment="1" applyBorder="1" applyFont="1">
      <alignment readingOrder="0"/>
    </xf>
    <xf borderId="0" fillId="2" fontId="5" numFmtId="0" xfId="0" applyAlignment="1" applyFont="1">
      <alignment horizontal="center" readingOrder="0"/>
    </xf>
    <xf borderId="0" fillId="3" fontId="6" numFmtId="0" xfId="0" applyAlignment="1" applyFont="1">
      <alignment readingOrder="0"/>
    </xf>
    <xf borderId="0" fillId="4" fontId="4" numFmtId="164" xfId="0" applyAlignment="1" applyFont="1" applyNumberFormat="1">
      <alignment readingOrder="0"/>
    </xf>
    <xf borderId="0" fillId="5" fontId="4" numFmtId="165" xfId="0" applyFont="1" applyNumberFormat="1"/>
    <xf borderId="0" fillId="4" fontId="4" numFmtId="164" xfId="0" applyFont="1" applyNumberFormat="1"/>
    <xf borderId="0" fillId="0" fontId="4" numFmtId="164" xfId="0" applyFont="1" applyNumberFormat="1"/>
    <xf borderId="2" fillId="0" fontId="5" numFmtId="0" xfId="0" applyAlignment="1" applyBorder="1" applyFont="1">
      <alignment readingOrder="0"/>
    </xf>
    <xf borderId="2" fillId="6" fontId="5" numFmtId="164" xfId="0" applyBorder="1" applyFill="1" applyFont="1" applyNumberFormat="1"/>
    <xf borderId="2" fillId="0" fontId="5" numFmtId="9" xfId="0" applyAlignment="1" applyBorder="1" applyFont="1" applyNumberFormat="1">
      <alignment readingOrder="0"/>
    </xf>
    <xf borderId="2" fillId="0" fontId="4" numFmtId="0" xfId="0" applyBorder="1" applyFont="1"/>
    <xf borderId="0" fillId="5" fontId="5" numFmtId="0" xfId="0" applyAlignment="1" applyFont="1">
      <alignment readingOrder="0"/>
    </xf>
    <xf borderId="2" fillId="0" fontId="5" numFmtId="164" xfId="0" applyBorder="1" applyFont="1" applyNumberFormat="1"/>
    <xf borderId="3" fillId="6" fontId="5" numFmtId="164" xfId="0" applyBorder="1" applyFont="1" applyNumberFormat="1"/>
    <xf borderId="0" fillId="0" fontId="5" numFmtId="9" xfId="0" applyAlignment="1" applyFont="1" applyNumberFormat="1">
      <alignment readingOrder="0"/>
    </xf>
    <xf borderId="2" fillId="0" fontId="7" numFmtId="164" xfId="0" applyBorder="1" applyFont="1" applyNumberFormat="1"/>
    <xf borderId="0" fillId="7" fontId="4" numFmtId="166" xfId="0" applyFill="1" applyFont="1" applyNumberFormat="1"/>
    <xf borderId="0" fillId="4" fontId="4" numFmtId="166" xfId="0" applyAlignment="1" applyFont="1" applyNumberFormat="1">
      <alignment readingOrder="0"/>
    </xf>
    <xf borderId="0" fillId="0" fontId="4" numFmtId="0" xfId="0" applyFont="1"/>
    <xf borderId="0" fillId="3" fontId="6" numFmtId="0" xfId="0" applyFont="1"/>
    <xf borderId="0" fillId="5" fontId="4" numFmtId="164" xfId="0" applyFont="1" applyNumberFormat="1"/>
    <xf borderId="2" fillId="8" fontId="5" numFmtId="164" xfId="0" applyBorder="1" applyFill="1" applyFont="1" applyNumberFormat="1"/>
    <xf borderId="0" fillId="5" fontId="5" numFmtId="164" xfId="0" applyFont="1" applyNumberFormat="1"/>
    <xf borderId="0" fillId="5" fontId="4" numFmtId="0" xfId="0" applyFont="1"/>
    <xf borderId="0" fillId="8" fontId="4" numFmtId="164" xfId="0" applyFont="1" applyNumberFormat="1"/>
    <xf borderId="3" fillId="8" fontId="5" numFmtId="164" xfId="0" applyBorder="1" applyFont="1" applyNumberFormat="1"/>
    <xf borderId="0" fillId="8" fontId="5" numFmtId="164" xfId="0" applyFont="1" applyNumberFormat="1"/>
    <xf borderId="0" fillId="7" fontId="5" numFmtId="0" xfId="0" applyFont="1"/>
    <xf borderId="0" fillId="4" fontId="4" numFmtId="167" xfId="0" applyAlignment="1" applyFont="1" applyNumberFormat="1">
      <alignment readingOrder="0"/>
    </xf>
    <xf borderId="0" fillId="2" fontId="5" numFmtId="0" xfId="0" applyAlignment="1" applyFont="1">
      <alignment readingOrder="0"/>
    </xf>
    <xf borderId="2" fillId="0" fontId="5" numFmtId="165" xfId="0" applyBorder="1" applyFont="1" applyNumberFormat="1"/>
    <xf borderId="2" fillId="0" fontId="5" numFmtId="0" xfId="0" applyBorder="1" applyFont="1"/>
    <xf borderId="0" fillId="3" fontId="6" numFmtId="164" xfId="0" applyFont="1" applyNumberFormat="1"/>
    <xf borderId="0" fillId="8" fontId="4" numFmtId="165" xfId="0" applyFont="1" applyNumberFormat="1"/>
    <xf borderId="0" fillId="8" fontId="4" numFmtId="164" xfId="0" applyAlignment="1" applyFont="1" applyNumberFormat="1">
      <alignment readingOrder="0"/>
    </xf>
    <xf borderId="3" fillId="0" fontId="5" numFmtId="0" xfId="0" applyAlignment="1" applyBorder="1" applyFont="1">
      <alignment readingOrder="0"/>
    </xf>
    <xf borderId="3" fillId="0" fontId="5" numFmtId="164" xfId="0" applyBorder="1" applyFont="1" applyNumberFormat="1"/>
    <xf borderId="3" fillId="0" fontId="5" numFmtId="165" xfId="0" applyBorder="1" applyFont="1" applyNumberFormat="1"/>
    <xf borderId="3" fillId="0" fontId="5" numFmtId="0" xfId="0" applyBorder="1" applyFont="1"/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readingOrder="0" vertical="center"/>
    </xf>
    <xf borderId="4" fillId="7" fontId="10" numFmtId="0" xfId="0" applyAlignment="1" applyBorder="1" applyFont="1">
      <alignment horizontal="center" readingOrder="0" vertical="bottom"/>
    </xf>
    <xf borderId="5" fillId="0" fontId="11" numFmtId="0" xfId="0" applyBorder="1" applyFont="1"/>
    <xf borderId="6" fillId="0" fontId="11" numFmtId="0" xfId="0" applyBorder="1" applyFont="1"/>
    <xf borderId="4" fillId="9" fontId="10" numFmtId="0" xfId="0" applyAlignment="1" applyBorder="1" applyFill="1" applyFont="1">
      <alignment horizontal="center" readingOrder="0" vertical="bottom"/>
    </xf>
    <xf borderId="4" fillId="10" fontId="10" numFmtId="0" xfId="0" applyAlignment="1" applyBorder="1" applyFill="1" applyFont="1">
      <alignment horizontal="center" readingOrder="0" vertical="bottom"/>
    </xf>
    <xf borderId="4" fillId="11" fontId="10" numFmtId="0" xfId="0" applyAlignment="1" applyBorder="1" applyFill="1" applyFont="1">
      <alignment horizontal="center" readingOrder="0" vertical="bottom"/>
    </xf>
    <xf borderId="4" fillId="7" fontId="12" numFmtId="164" xfId="0" applyAlignment="1" applyBorder="1" applyFont="1" applyNumberFormat="1">
      <alignment horizontal="center" vertical="center"/>
    </xf>
    <xf borderId="4" fillId="9" fontId="12" numFmtId="164" xfId="0" applyAlignment="1" applyBorder="1" applyFont="1" applyNumberFormat="1">
      <alignment horizontal="center" vertical="center"/>
    </xf>
    <xf borderId="4" fillId="10" fontId="12" numFmtId="164" xfId="0" applyAlignment="1" applyBorder="1" applyFont="1" applyNumberFormat="1">
      <alignment horizontal="center" vertical="center"/>
    </xf>
    <xf borderId="4" fillId="11" fontId="12" numFmtId="164" xfId="0" applyAlignment="1" applyBorder="1" applyFont="1" applyNumberFormat="1">
      <alignment horizontal="center" vertical="center"/>
    </xf>
    <xf borderId="4" fillId="7" fontId="13" numFmtId="165" xfId="0" applyAlignment="1" applyBorder="1" applyFont="1" applyNumberFormat="1">
      <alignment horizontal="center" vertical="top"/>
    </xf>
    <xf borderId="4" fillId="9" fontId="13" numFmtId="165" xfId="0" applyAlignment="1" applyBorder="1" applyFont="1" applyNumberFormat="1">
      <alignment horizontal="center" vertical="top"/>
    </xf>
    <xf borderId="4" fillId="10" fontId="13" numFmtId="0" xfId="0" applyAlignment="1" applyBorder="1" applyFont="1">
      <alignment horizontal="center" readingOrder="0" vertical="top"/>
    </xf>
    <xf borderId="4" fillId="11" fontId="13" numFmtId="0" xfId="0" applyAlignment="1" applyBorder="1" applyFont="1">
      <alignment horizontal="center" readingOrder="0" vertical="top"/>
    </xf>
    <xf borderId="0" fillId="0" fontId="4" numFmtId="0" xfId="0" applyFont="1"/>
    <xf borderId="0" fillId="0" fontId="14" numFmtId="0" xfId="0" applyAlignment="1" applyFont="1">
      <alignment horizontal="center" readingOrder="0"/>
    </xf>
    <xf borderId="0" fillId="0" fontId="5" numFmtId="164" xfId="0" applyFont="1" applyNumberFormat="1"/>
    <xf borderId="0" fillId="7" fontId="5" numFmtId="164" xfId="0" applyFont="1" applyNumberFormat="1"/>
    <xf borderId="0" fillId="0" fontId="4" numFmtId="165" xfId="0" applyFont="1" applyNumberFormat="1"/>
  </cellXfs>
  <cellStyles count="1">
    <cellStyle xfId="0" name="Normal" builtinId="0"/>
  </cellStyles>
  <dxfs count="4">
    <dxf>
      <font>
        <color rgb="FF155724"/>
      </font>
      <fill>
        <patternFill patternType="none"/>
      </fill>
      <border/>
    </dxf>
    <dxf>
      <font>
        <color rgb="FF721C24"/>
      </font>
      <fill>
        <patternFill patternType="none"/>
      </fill>
      <border/>
    </dxf>
    <dxf>
      <font>
        <color rgb="FF155724"/>
      </font>
      <fill>
        <patternFill patternType="solid">
          <fgColor rgb="FFD4EDDA"/>
          <bgColor rgb="FFD4EDDA"/>
        </patternFill>
      </fill>
      <border/>
    </dxf>
    <dxf>
      <font>
        <color rgb="FF721C24"/>
      </font>
      <fill>
        <patternFill patternType="solid">
          <fgColor rgb="FFF8D7DA"/>
          <bgColor rgb="FFF8D7DA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schemas.openxmlformats.org/officeDocument/2006/relationships/worksheet" Target="worksheets/sheet9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757575"/>
                </a:solidFill>
                <a:latin typeface="Roboto"/>
              </a:defRPr>
            </a:pPr>
            <a:r>
              <a:rPr b="1">
                <a:solidFill>
                  <a:srgbClr val="757575"/>
                </a:solidFill>
                <a:latin typeface="Roboto"/>
              </a:rPr>
              <a:t>Expenses: Personnel vs Operating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tx>
            <c:strRef>
              <c:f>'Charts &amp; Visuals'!$Y$1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'Charts &amp; Visuals'!$X$2:$X$3</c:f>
            </c:strRef>
          </c:cat>
          <c:val>
            <c:numRef>
              <c:f>'Charts &amp; Visuals'!$Y$2:$Y$3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Net Income vs. Month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'Charts &amp; Visuals'!$AB$1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'Charts &amp; Visuals'!$AA$2:$AA$13</c:f>
            </c:strRef>
          </c:cat>
          <c:val>
            <c:numRef>
              <c:f>'Charts &amp; Visuals'!$AB$2:$AB$13</c:f>
              <c:numCache/>
            </c:numRef>
          </c:val>
        </c:ser>
        <c:axId val="1927360344"/>
        <c:axId val="150416403"/>
      </c:barChart>
      <c:catAx>
        <c:axId val="1927360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Month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0416403"/>
      </c:catAx>
      <c:valAx>
        <c:axId val="1504164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Net Income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2736034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Monthly Net Income Trend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rgbClr val="009900"/>
              </a:solidFill>
            </a:ln>
          </c:spPr>
          <c:marker>
            <c:symbol val="none"/>
          </c:marker>
          <c:val>
            <c:numRef>
              <c:f>('Monthly Detail'!$B$6:$M$6,'Monthly Detail'!$B$58:$M$58)</c:f>
              <c:numCache/>
            </c:numRef>
          </c:val>
          <c:smooth val="0"/>
        </c:ser>
        <c:axId val="429142748"/>
        <c:axId val="1486509707"/>
      </c:lineChart>
      <c:catAx>
        <c:axId val="4291427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86509707"/>
      </c:catAx>
      <c:valAx>
        <c:axId val="14865097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2914274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Monthly Net Income Trend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rgbClr val="009900"/>
              </a:solidFill>
            </a:ln>
          </c:spPr>
          <c:marker>
            <c:symbol val="none"/>
          </c:marker>
          <c:val>
            <c:numRef>
              <c:f>('Sample Monthly Detail'!$B$6:$M$6,'Sample Monthly Detail'!$B$58:$M$58)</c:f>
              <c:numCache/>
            </c:numRef>
          </c:val>
          <c:smooth val="0"/>
        </c:ser>
        <c:axId val="1606226965"/>
        <c:axId val="1472717810"/>
      </c:lineChart>
      <c:catAx>
        <c:axId val="16062269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72717810"/>
      </c:catAx>
      <c:valAx>
        <c:axId val="14727178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0622696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757575"/>
                </a:solidFill>
                <a:latin typeface="Roboto"/>
              </a:defRPr>
            </a:pPr>
            <a:r>
              <a:rPr b="1">
                <a:solidFill>
                  <a:srgbClr val="757575"/>
                </a:solidFill>
                <a:latin typeface="Roboto"/>
              </a:rPr>
              <a:t>Expenses: Personnel vs Operating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tx>
            <c:strRef>
              <c:f>'Sample Charts &amp; Visuals'!$Y$1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'Sample Charts &amp; Visuals'!$X$2:$X$3</c:f>
            </c:strRef>
          </c:cat>
          <c:val>
            <c:numRef>
              <c:f>'Sample Charts &amp; Visuals'!$Y$2:$Y$3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Net Income vs. Month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'Sample Charts &amp; Visuals'!$AB$1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'Sample Charts &amp; Visuals'!$AA$2:$AA$13</c:f>
            </c:strRef>
          </c:cat>
          <c:val>
            <c:numRef>
              <c:f>'Sample Charts &amp; Visuals'!$AB$2:$AB$13</c:f>
              <c:numCache/>
            </c:numRef>
          </c:val>
        </c:ser>
        <c:axId val="1464573580"/>
        <c:axId val="1059797726"/>
      </c:barChart>
      <c:catAx>
        <c:axId val="14645735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Month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59797726"/>
      </c:catAx>
      <c:valAx>
        <c:axId val="10597977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Net Income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6457358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Chart3.png"/><Relationship Id="rId4" Type="http://schemas.openxmlformats.org/officeDocument/2006/relationships/chart" Target="../charts/chart3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Chart5.png"/><Relationship Id="rId2" Type="http://schemas.openxmlformats.org/officeDocument/2006/relationships/chart" Target="../charts/chart4.xml"/><Relationship Id="rId3" Type="http://schemas.openxmlformats.org/officeDocument/2006/relationships/chart" Target="../charts/chart5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762000</xdr:colOff>
      <xdr:row>7</xdr:row>
      <xdr:rowOff>0</xdr:rowOff>
    </xdr:from>
    <xdr:ext cx="4657725" cy="28575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95250</xdr:colOff>
      <xdr:row>24</xdr:row>
      <xdr:rowOff>0</xdr:rowOff>
    </xdr:from>
    <xdr:ext cx="5715000" cy="35337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409575</xdr:colOff>
      <xdr:row>6</xdr:row>
      <xdr:rowOff>9525</xdr:rowOff>
    </xdr:from>
    <xdr:ext cx="4333875" cy="3248025"/>
    <xdr:pic>
      <xdr:nvPicPr>
        <xdr:cNvPr id="241196804" name="Chart3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6448425" cy="280987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409575</xdr:colOff>
      <xdr:row>6</xdr:row>
      <xdr:rowOff>9525</xdr:rowOff>
    </xdr:from>
    <xdr:ext cx="4333875" cy="3248025"/>
    <xdr:pic>
      <xdr:nvPicPr>
        <xdr:cNvPr id="1026970" name="Chart5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6448425" cy="2809875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762000</xdr:colOff>
      <xdr:row>7</xdr:row>
      <xdr:rowOff>0</xdr:rowOff>
    </xdr:from>
    <xdr:ext cx="4657725" cy="2857500"/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7</xdr:col>
      <xdr:colOff>95250</xdr:colOff>
      <xdr:row>24</xdr:row>
      <xdr:rowOff>0</xdr:rowOff>
    </xdr:from>
    <xdr:ext cx="5715000" cy="3533775"/>
    <xdr:graphicFrame>
      <xdr:nvGraphicFramePr>
        <xdr:cNvPr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aplos.com/demorequest?utm_source=aplos-marketing&amp;utm_medium=content&amp;utm_campaign=statement-of-activities-tool&amp;utm_content=organic-tool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E77AB"/>
    <outlinePr summaryBelow="0" summaryRight="0"/>
  </sheetPr>
  <sheetViews>
    <sheetView workbookViewId="0"/>
  </sheetViews>
  <sheetFormatPr customHeight="1" defaultColWidth="12.63" defaultRowHeight="15.75"/>
  <cols>
    <col customWidth="1" min="1" max="1" width="108.13"/>
  </cols>
  <sheetData>
    <row r="1" ht="28.5" customHeight="1">
      <c r="A1" s="1" t="s">
        <v>0</v>
      </c>
    </row>
    <row r="2" ht="87.75" customHeight="1">
      <c r="A2" s="2" t="s">
        <v>1</v>
      </c>
    </row>
    <row r="4">
      <c r="A4" s="3" t="s">
        <v>2</v>
      </c>
    </row>
    <row r="5">
      <c r="A5" s="4" t="s">
        <v>3</v>
      </c>
    </row>
    <row r="6">
      <c r="A6" s="4" t="s">
        <v>4</v>
      </c>
    </row>
    <row r="7">
      <c r="A7" s="4" t="s">
        <v>5</v>
      </c>
    </row>
    <row r="8">
      <c r="A8" s="4" t="s">
        <v>6</v>
      </c>
    </row>
    <row r="9">
      <c r="A9" s="4" t="s">
        <v>7</v>
      </c>
    </row>
    <row r="10">
      <c r="A10" s="3" t="s">
        <v>8</v>
      </c>
    </row>
    <row r="11">
      <c r="A11" s="5" t="s">
        <v>9</v>
      </c>
    </row>
    <row r="12">
      <c r="A12" s="6" t="s">
        <v>10</v>
      </c>
    </row>
    <row r="14">
      <c r="A14" s="3" t="s">
        <v>11</v>
      </c>
    </row>
    <row r="15" ht="57.0" customHeight="1">
      <c r="A15" s="7" t="s">
        <v>12</v>
      </c>
    </row>
  </sheetData>
  <hyperlinks>
    <hyperlink r:id="rId1" ref="A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E77AB"/>
    <outlinePr summaryBelow="0" summaryRight="0"/>
  </sheetPr>
  <sheetViews>
    <sheetView workbookViewId="0"/>
  </sheetViews>
  <sheetFormatPr customHeight="1" defaultColWidth="12.63" defaultRowHeight="15.75"/>
  <cols>
    <col customWidth="1" min="1" max="1" width="31.38"/>
    <col customWidth="1" min="2" max="2" width="23.13"/>
    <col customWidth="1" min="4" max="4" width="31.38"/>
  </cols>
  <sheetData>
    <row r="1" ht="66.0" customHeight="1">
      <c r="A1" s="2" t="s">
        <v>13</v>
      </c>
    </row>
    <row r="3">
      <c r="A3" s="8" t="s">
        <v>14</v>
      </c>
      <c r="B3" s="9"/>
    </row>
    <row r="4">
      <c r="A4" s="8" t="s">
        <v>15</v>
      </c>
      <c r="B4" s="9"/>
    </row>
    <row r="6">
      <c r="A6" s="10" t="s">
        <v>16</v>
      </c>
      <c r="B6" s="10" t="s">
        <v>17</v>
      </c>
      <c r="C6" s="10" t="s">
        <v>18</v>
      </c>
      <c r="D6" s="10" t="s">
        <v>19</v>
      </c>
    </row>
    <row r="8">
      <c r="A8" s="11" t="s">
        <v>20</v>
      </c>
    </row>
    <row r="9">
      <c r="A9" s="4" t="s">
        <v>21</v>
      </c>
      <c r="B9" s="12"/>
      <c r="C9" s="13" t="str">
        <f t="shared" ref="C9:C21" si="1">IF(B9="","",B9/$B$25)</f>
        <v/>
      </c>
    </row>
    <row r="10">
      <c r="A10" s="4" t="s">
        <v>22</v>
      </c>
      <c r="B10" s="12"/>
      <c r="C10" s="13" t="str">
        <f t="shared" si="1"/>
        <v/>
      </c>
    </row>
    <row r="11">
      <c r="A11" s="4" t="s">
        <v>23</v>
      </c>
      <c r="B11" s="12"/>
      <c r="C11" s="13" t="str">
        <f t="shared" si="1"/>
        <v/>
      </c>
    </row>
    <row r="12">
      <c r="A12" s="4" t="s">
        <v>24</v>
      </c>
      <c r="B12" s="12"/>
      <c r="C12" s="13" t="str">
        <f t="shared" si="1"/>
        <v/>
      </c>
    </row>
    <row r="13">
      <c r="A13" s="4" t="s">
        <v>25</v>
      </c>
      <c r="B13" s="12"/>
      <c r="C13" s="13" t="str">
        <f t="shared" si="1"/>
        <v/>
      </c>
    </row>
    <row r="14">
      <c r="A14" s="4" t="s">
        <v>26</v>
      </c>
      <c r="B14" s="12"/>
      <c r="C14" s="13" t="str">
        <f t="shared" si="1"/>
        <v/>
      </c>
    </row>
    <row r="15">
      <c r="A15" s="4" t="s">
        <v>27</v>
      </c>
      <c r="B15" s="12"/>
      <c r="C15" s="13" t="str">
        <f t="shared" si="1"/>
        <v/>
      </c>
    </row>
    <row r="16">
      <c r="A16" s="4" t="s">
        <v>28</v>
      </c>
      <c r="B16" s="12"/>
      <c r="C16" s="13" t="str">
        <f t="shared" si="1"/>
        <v/>
      </c>
    </row>
    <row r="17">
      <c r="A17" s="4" t="s">
        <v>29</v>
      </c>
      <c r="B17" s="12"/>
      <c r="C17" s="13" t="str">
        <f t="shared" si="1"/>
        <v/>
      </c>
    </row>
    <row r="18">
      <c r="A18" s="4" t="s">
        <v>30</v>
      </c>
      <c r="B18" s="12"/>
      <c r="C18" s="13" t="str">
        <f t="shared" si="1"/>
        <v/>
      </c>
    </row>
    <row r="19">
      <c r="B19" s="14"/>
      <c r="C19" s="13" t="str">
        <f t="shared" si="1"/>
        <v/>
      </c>
    </row>
    <row r="20">
      <c r="B20" s="14"/>
      <c r="C20" s="13" t="str">
        <f t="shared" si="1"/>
        <v/>
      </c>
    </row>
    <row r="21">
      <c r="B21" s="14"/>
      <c r="C21" s="13" t="str">
        <f t="shared" si="1"/>
        <v/>
      </c>
    </row>
    <row r="22">
      <c r="B22" s="15"/>
    </row>
    <row r="23">
      <c r="B23" s="15"/>
    </row>
    <row r="24">
      <c r="B24" s="15"/>
    </row>
    <row r="25">
      <c r="A25" s="16" t="s">
        <v>31</v>
      </c>
      <c r="B25" s="17">
        <f>SUM(B9:B24)</f>
        <v>0</v>
      </c>
      <c r="C25" s="18">
        <v>1.0</v>
      </c>
      <c r="D25" s="19"/>
    </row>
    <row r="26">
      <c r="B26" s="15"/>
    </row>
    <row r="27">
      <c r="A27" s="11" t="s">
        <v>32</v>
      </c>
    </row>
    <row r="28">
      <c r="B28" s="15"/>
    </row>
    <row r="29">
      <c r="A29" s="20" t="s">
        <v>33</v>
      </c>
      <c r="B29" s="15"/>
    </row>
    <row r="30">
      <c r="A30" s="4" t="s">
        <v>34</v>
      </c>
      <c r="B30" s="12"/>
      <c r="C30" s="13" t="str">
        <f t="shared" ref="C30:C37" si="2">IF(B30="","",B30/$B$57)</f>
        <v/>
      </c>
    </row>
    <row r="31">
      <c r="A31" s="4" t="s">
        <v>35</v>
      </c>
      <c r="B31" s="12"/>
      <c r="C31" s="13" t="str">
        <f t="shared" si="2"/>
        <v/>
      </c>
    </row>
    <row r="32">
      <c r="A32" s="4" t="s">
        <v>36</v>
      </c>
      <c r="B32" s="12"/>
      <c r="C32" s="13" t="str">
        <f t="shared" si="2"/>
        <v/>
      </c>
    </row>
    <row r="33">
      <c r="A33" s="4" t="s">
        <v>37</v>
      </c>
      <c r="B33" s="14"/>
      <c r="C33" s="13" t="str">
        <f t="shared" si="2"/>
        <v/>
      </c>
    </row>
    <row r="34">
      <c r="A34" s="4" t="s">
        <v>38</v>
      </c>
      <c r="B34" s="12"/>
      <c r="C34" s="13" t="str">
        <f t="shared" si="2"/>
        <v/>
      </c>
    </row>
    <row r="35">
      <c r="B35" s="14"/>
      <c r="C35" s="13" t="str">
        <f t="shared" si="2"/>
        <v/>
      </c>
    </row>
    <row r="36">
      <c r="B36" s="14"/>
      <c r="C36" s="13" t="str">
        <f t="shared" si="2"/>
        <v/>
      </c>
    </row>
    <row r="37">
      <c r="B37" s="14"/>
      <c r="C37" s="13" t="str">
        <f t="shared" si="2"/>
        <v/>
      </c>
    </row>
    <row r="38">
      <c r="A38" s="8" t="s">
        <v>39</v>
      </c>
      <c r="B38" s="21">
        <f>SUM(B30:B37)</f>
        <v>0</v>
      </c>
    </row>
    <row r="39">
      <c r="B39" s="15"/>
    </row>
    <row r="40">
      <c r="A40" s="20" t="s">
        <v>40</v>
      </c>
      <c r="B40" s="15"/>
    </row>
    <row r="41">
      <c r="A41" s="4" t="s">
        <v>41</v>
      </c>
      <c r="B41" s="12"/>
      <c r="C41" s="13" t="str">
        <f t="shared" ref="C41:C54" si="3">IF(B41="","",B41/$B$57)</f>
        <v/>
      </c>
    </row>
    <row r="42">
      <c r="A42" s="4" t="s">
        <v>42</v>
      </c>
      <c r="B42" s="14"/>
      <c r="C42" s="13" t="str">
        <f t="shared" si="3"/>
        <v/>
      </c>
    </row>
    <row r="43">
      <c r="A43" s="4" t="s">
        <v>43</v>
      </c>
      <c r="B43" s="12"/>
      <c r="C43" s="13" t="str">
        <f t="shared" si="3"/>
        <v/>
      </c>
    </row>
    <row r="44">
      <c r="A44" s="4" t="s">
        <v>44</v>
      </c>
      <c r="B44" s="12"/>
      <c r="C44" s="13" t="str">
        <f t="shared" si="3"/>
        <v/>
      </c>
    </row>
    <row r="45">
      <c r="A45" s="4" t="s">
        <v>45</v>
      </c>
      <c r="B45" s="12"/>
      <c r="C45" s="13" t="str">
        <f t="shared" si="3"/>
        <v/>
      </c>
    </row>
    <row r="46">
      <c r="A46" s="4" t="s">
        <v>46</v>
      </c>
      <c r="B46" s="12"/>
      <c r="C46" s="13" t="str">
        <f t="shared" si="3"/>
        <v/>
      </c>
    </row>
    <row r="47">
      <c r="A47" s="4" t="s">
        <v>47</v>
      </c>
      <c r="B47" s="12"/>
      <c r="C47" s="13" t="str">
        <f t="shared" si="3"/>
        <v/>
      </c>
    </row>
    <row r="48">
      <c r="A48" s="4" t="s">
        <v>48</v>
      </c>
      <c r="B48" s="12"/>
      <c r="C48" s="13" t="str">
        <f t="shared" si="3"/>
        <v/>
      </c>
    </row>
    <row r="49">
      <c r="A49" s="4" t="s">
        <v>49</v>
      </c>
      <c r="B49" s="14"/>
      <c r="C49" s="13" t="str">
        <f t="shared" si="3"/>
        <v/>
      </c>
    </row>
    <row r="50">
      <c r="A50" s="4" t="s">
        <v>50</v>
      </c>
      <c r="B50" s="14"/>
      <c r="C50" s="13" t="str">
        <f t="shared" si="3"/>
        <v/>
      </c>
    </row>
    <row r="51">
      <c r="A51" s="4" t="s">
        <v>51</v>
      </c>
      <c r="B51" s="14"/>
      <c r="C51" s="13" t="str">
        <f t="shared" si="3"/>
        <v/>
      </c>
    </row>
    <row r="52">
      <c r="B52" s="14"/>
      <c r="C52" s="13" t="str">
        <f t="shared" si="3"/>
        <v/>
      </c>
    </row>
    <row r="53">
      <c r="B53" s="14"/>
      <c r="C53" s="13" t="str">
        <f t="shared" si="3"/>
        <v/>
      </c>
    </row>
    <row r="54">
      <c r="B54" s="14"/>
      <c r="C54" s="13" t="str">
        <f t="shared" si="3"/>
        <v/>
      </c>
    </row>
    <row r="55">
      <c r="A55" s="8" t="s">
        <v>52</v>
      </c>
      <c r="B55" s="21">
        <f>SUM(B41:B51)</f>
        <v>0</v>
      </c>
    </row>
    <row r="56">
      <c r="B56" s="15"/>
    </row>
    <row r="57">
      <c r="A57" s="8" t="s">
        <v>53</v>
      </c>
      <c r="B57" s="22">
        <f>B38+B55</f>
        <v>0</v>
      </c>
      <c r="C57" s="23">
        <v>1.0</v>
      </c>
    </row>
    <row r="58">
      <c r="B58" s="15"/>
    </row>
    <row r="59">
      <c r="A59" s="8" t="s">
        <v>54</v>
      </c>
      <c r="B59" s="24">
        <f>B25-B57</f>
        <v>0</v>
      </c>
    </row>
    <row r="60">
      <c r="B60" s="15"/>
    </row>
    <row r="62">
      <c r="A62" s="8" t="s">
        <v>55</v>
      </c>
      <c r="B62" s="25">
        <f>B57/12*4</f>
        <v>0</v>
      </c>
    </row>
    <row r="63">
      <c r="A63" s="8" t="s">
        <v>56</v>
      </c>
      <c r="B63" s="26"/>
    </row>
  </sheetData>
  <mergeCells count="3">
    <mergeCell ref="A1:D1"/>
    <mergeCell ref="A8:D8"/>
    <mergeCell ref="A27:D27"/>
  </mergeCells>
  <conditionalFormatting sqref="B59">
    <cfRule type="expression" dxfId="0" priority="1" stopIfTrue="1">
      <formula>B59&gt;=0</formula>
    </cfRule>
  </conditionalFormatting>
  <conditionalFormatting sqref="B59">
    <cfRule type="expression" dxfId="1" priority="2" stopIfTrue="1">
      <formula>B59&lt;0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E77AB"/>
    <outlinePr summaryBelow="0" summaryRight="0"/>
  </sheetPr>
  <sheetViews>
    <sheetView workbookViewId="0">
      <pane xSplit="1.0" ySplit="6.0" topLeftCell="B7" activePane="bottomRight" state="frozen"/>
      <selection activeCell="B1" sqref="B1" pane="topRight"/>
      <selection activeCell="A7" sqref="A7" pane="bottomLeft"/>
      <selection activeCell="B7" sqref="B7" pane="bottomRight"/>
    </sheetView>
  </sheetViews>
  <sheetFormatPr customHeight="1" defaultColWidth="12.63" defaultRowHeight="15.75"/>
  <cols>
    <col customWidth="1" min="1" max="1" width="28.88"/>
    <col customWidth="1" min="2" max="13" width="8.88"/>
  </cols>
  <sheetData>
    <row r="1" ht="69.75" customHeight="1">
      <c r="B1" s="2" t="s">
        <v>57</v>
      </c>
    </row>
    <row r="3">
      <c r="A3" s="4" t="s">
        <v>14</v>
      </c>
      <c r="B3" s="27" t="str">
        <f>'Annual Budget'!B3</f>
        <v/>
      </c>
    </row>
    <row r="4">
      <c r="A4" s="4" t="s">
        <v>15</v>
      </c>
      <c r="B4" s="27" t="str">
        <f>'Annual Budget'!B4</f>
        <v/>
      </c>
    </row>
    <row r="6">
      <c r="A6" s="10" t="s">
        <v>16</v>
      </c>
      <c r="B6" s="10" t="s">
        <v>58</v>
      </c>
      <c r="C6" s="10" t="s">
        <v>59</v>
      </c>
      <c r="D6" s="10" t="s">
        <v>60</v>
      </c>
      <c r="E6" s="10" t="s">
        <v>61</v>
      </c>
      <c r="F6" s="10" t="s">
        <v>62</v>
      </c>
      <c r="G6" s="10" t="s">
        <v>63</v>
      </c>
      <c r="H6" s="10" t="s">
        <v>64</v>
      </c>
      <c r="I6" s="10" t="s">
        <v>65</v>
      </c>
      <c r="J6" s="10" t="s">
        <v>66</v>
      </c>
      <c r="K6" s="10" t="s">
        <v>67</v>
      </c>
      <c r="L6" s="10" t="s">
        <v>68</v>
      </c>
      <c r="M6" s="10" t="s">
        <v>69</v>
      </c>
      <c r="N6" s="10" t="s">
        <v>70</v>
      </c>
    </row>
    <row r="8">
      <c r="A8" s="11" t="s">
        <v>20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>
      <c r="A9" s="27" t="str">
        <f>'Annual Budget'!A9</f>
        <v>4010 - Individual donations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29">
        <f t="shared" ref="N9:N24" si="1">SUM(B9:M9)</f>
        <v>0</v>
      </c>
    </row>
    <row r="10">
      <c r="A10" s="27" t="str">
        <f>'Annual Budget'!A10</f>
        <v>4020 - Corporate donations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29">
        <f t="shared" si="1"/>
        <v>0</v>
      </c>
    </row>
    <row r="11">
      <c r="A11" s="27" t="str">
        <f>'Annual Budget'!A11</f>
        <v>4110 - Foundation grants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29">
        <f t="shared" si="1"/>
        <v>0</v>
      </c>
    </row>
    <row r="12">
      <c r="A12" s="27" t="str">
        <f>'Annual Budget'!A12</f>
        <v>4120 - Government grants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29">
        <f t="shared" si="1"/>
        <v>0</v>
      </c>
    </row>
    <row r="13">
      <c r="A13" s="27" t="str">
        <f>'Annual Budget'!A13</f>
        <v>4210 - Membership dues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29">
        <f t="shared" si="1"/>
        <v>0</v>
      </c>
    </row>
    <row r="14">
      <c r="A14" s="27" t="str">
        <f>'Annual Budget'!A14</f>
        <v>4220 - Program service fees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29">
        <f t="shared" si="1"/>
        <v>0</v>
      </c>
    </row>
    <row r="15">
      <c r="A15" s="27" t="str">
        <f>'Annual Budget'!A15</f>
        <v>4300 - Events and fundraising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9">
        <f t="shared" si="1"/>
        <v>0</v>
      </c>
    </row>
    <row r="16">
      <c r="A16" s="27" t="str">
        <f>'Annual Budget'!A16</f>
        <v>4400 - In-kind donations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29">
        <f t="shared" si="1"/>
        <v>0</v>
      </c>
    </row>
    <row r="17">
      <c r="A17" s="27" t="str">
        <f>'Annual Budget'!A17</f>
        <v>4800 - Investment income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29">
        <f t="shared" si="1"/>
        <v>0</v>
      </c>
    </row>
    <row r="18">
      <c r="A18" s="27" t="str">
        <f>'Annual Budget'!A18</f>
        <v>4900 - Other income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29">
        <f t="shared" si="1"/>
        <v>0</v>
      </c>
    </row>
    <row r="19">
      <c r="A19" s="27" t="str">
        <f>'Annual Budget'!A19</f>
        <v/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9">
        <f t="shared" si="1"/>
        <v>0</v>
      </c>
    </row>
    <row r="20">
      <c r="A20" s="27" t="str">
        <f>'Annual Budget'!A20</f>
        <v/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9">
        <f t="shared" si="1"/>
        <v>0</v>
      </c>
    </row>
    <row r="21">
      <c r="A21" s="27" t="str">
        <f>'Annual Budget'!A21</f>
        <v/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9">
        <f t="shared" si="1"/>
        <v>0</v>
      </c>
    </row>
    <row r="22">
      <c r="A22" s="27" t="str">
        <f>'Annual Budget'!A22</f>
        <v/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9">
        <f t="shared" si="1"/>
        <v>0</v>
      </c>
    </row>
    <row r="23">
      <c r="A23" s="27" t="str">
        <f>'Annual Budget'!A23</f>
        <v/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9">
        <f t="shared" si="1"/>
        <v>0</v>
      </c>
    </row>
    <row r="24">
      <c r="A24" s="8" t="s">
        <v>31</v>
      </c>
      <c r="B24" s="30">
        <f t="shared" ref="B24:M24" si="2">SUM(B9:B23)</f>
        <v>0</v>
      </c>
      <c r="C24" s="30">
        <f t="shared" si="2"/>
        <v>0</v>
      </c>
      <c r="D24" s="30">
        <f t="shared" si="2"/>
        <v>0</v>
      </c>
      <c r="E24" s="30">
        <f t="shared" si="2"/>
        <v>0</v>
      </c>
      <c r="F24" s="30">
        <f t="shared" si="2"/>
        <v>0</v>
      </c>
      <c r="G24" s="30">
        <f t="shared" si="2"/>
        <v>0</v>
      </c>
      <c r="H24" s="30">
        <f t="shared" si="2"/>
        <v>0</v>
      </c>
      <c r="I24" s="30">
        <f t="shared" si="2"/>
        <v>0</v>
      </c>
      <c r="J24" s="30">
        <f t="shared" si="2"/>
        <v>0</v>
      </c>
      <c r="K24" s="30">
        <f t="shared" si="2"/>
        <v>0</v>
      </c>
      <c r="L24" s="30">
        <f t="shared" si="2"/>
        <v>0</v>
      </c>
      <c r="M24" s="30">
        <f t="shared" si="2"/>
        <v>0</v>
      </c>
      <c r="N24" s="31">
        <f t="shared" si="1"/>
        <v>0</v>
      </c>
    </row>
    <row r="26">
      <c r="A26" s="11" t="s">
        <v>32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9">
      <c r="A29" s="27" t="str">
        <f>'Annual Budget'!A30</f>
        <v>5010 - Salaries and wages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29">
        <f t="shared" ref="N29:N36" si="3">SUM(B29:M29)</f>
        <v>0</v>
      </c>
    </row>
    <row r="30">
      <c r="A30" s="27" t="str">
        <f>'Annual Budget'!A31</f>
        <v>5020 - Payroll taxes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29">
        <f t="shared" si="3"/>
        <v>0</v>
      </c>
    </row>
    <row r="31">
      <c r="A31" s="27" t="str">
        <f>'Annual Budget'!A32</f>
        <v>5030 - Employee benefits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29">
        <f t="shared" si="3"/>
        <v>0</v>
      </c>
    </row>
    <row r="32">
      <c r="A32" s="27" t="str">
        <f>'Annual Budget'!A33</f>
        <v>5040 - Retirement contributions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29">
        <f t="shared" si="3"/>
        <v>0</v>
      </c>
    </row>
    <row r="33">
      <c r="A33" s="27" t="str">
        <f>'Annual Budget'!A34</f>
        <v>5050 - Professional development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29">
        <f t="shared" si="3"/>
        <v>0</v>
      </c>
    </row>
    <row r="34">
      <c r="A34" s="27" t="str">
        <f>'Annual Budget'!A35</f>
        <v/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29">
        <f t="shared" si="3"/>
        <v>0</v>
      </c>
    </row>
    <row r="35">
      <c r="A35" s="27" t="str">
        <f>'Annual Budget'!A36</f>
        <v/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29">
        <f t="shared" si="3"/>
        <v>0</v>
      </c>
    </row>
    <row r="36">
      <c r="A36" s="27" t="str">
        <f>'Annual Budget'!A37</f>
        <v/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29">
        <f t="shared" si="3"/>
        <v>0</v>
      </c>
    </row>
    <row r="37">
      <c r="A37" s="8" t="s">
        <v>39</v>
      </c>
      <c r="B37" s="30">
        <f t="shared" ref="B37:M37" si="4">SUM(B29:B36)</f>
        <v>0</v>
      </c>
      <c r="C37" s="30">
        <f t="shared" si="4"/>
        <v>0</v>
      </c>
      <c r="D37" s="30">
        <f t="shared" si="4"/>
        <v>0</v>
      </c>
      <c r="E37" s="30">
        <f t="shared" si="4"/>
        <v>0</v>
      </c>
      <c r="F37" s="30">
        <f t="shared" si="4"/>
        <v>0</v>
      </c>
      <c r="G37" s="30">
        <f t="shared" si="4"/>
        <v>0</v>
      </c>
      <c r="H37" s="30">
        <f t="shared" si="4"/>
        <v>0</v>
      </c>
      <c r="I37" s="30">
        <f t="shared" si="4"/>
        <v>0</v>
      </c>
      <c r="J37" s="30">
        <f t="shared" si="4"/>
        <v>0</v>
      </c>
      <c r="K37" s="30">
        <f t="shared" si="4"/>
        <v>0</v>
      </c>
      <c r="L37" s="30">
        <f t="shared" si="4"/>
        <v>0</v>
      </c>
      <c r="M37" s="30">
        <f t="shared" si="4"/>
        <v>0</v>
      </c>
    </row>
    <row r="39">
      <c r="A39" s="27" t="str">
        <f>'Annual Budget'!A41</f>
        <v>6010 - Rent and utilities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29">
        <f t="shared" ref="N39:N52" si="5">SUM(B39:M39)</f>
        <v>0</v>
      </c>
    </row>
    <row r="40">
      <c r="A40" s="27" t="str">
        <f>'Annual Budget'!A42</f>
        <v>6020 - Office supplies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29">
        <f t="shared" si="5"/>
        <v>0</v>
      </c>
    </row>
    <row r="41">
      <c r="A41" s="27" t="str">
        <f>'Annual Budget'!A43</f>
        <v>6030 - Technology and software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29">
        <f t="shared" si="5"/>
        <v>0</v>
      </c>
    </row>
    <row r="42">
      <c r="A42" s="27" t="str">
        <f>'Annual Budget'!A44</f>
        <v>6040- Insurance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29">
        <f t="shared" si="5"/>
        <v>0</v>
      </c>
    </row>
    <row r="43">
      <c r="A43" s="27" t="str">
        <f>'Annual Budget'!A45</f>
        <v>6050- Professional fees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29">
        <f t="shared" si="5"/>
        <v>0</v>
      </c>
    </row>
    <row r="44">
      <c r="A44" s="27" t="str">
        <f>'Annual Budget'!A46</f>
        <v>6060 - Marketing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29">
        <f t="shared" si="5"/>
        <v>0</v>
      </c>
    </row>
    <row r="45">
      <c r="A45" s="27" t="str">
        <f>'Annual Budget'!A47</f>
        <v>6070 - Program supplies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29">
        <f t="shared" si="5"/>
        <v>0</v>
      </c>
    </row>
    <row r="46">
      <c r="A46" s="27" t="str">
        <f>'Annual Budget'!A48</f>
        <v>6080 -Travel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29">
        <f t="shared" si="5"/>
        <v>0</v>
      </c>
    </row>
    <row r="47">
      <c r="A47" s="27" t="str">
        <f>'Annual Budget'!A49</f>
        <v>6090 - Maintenance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29">
        <f t="shared" si="5"/>
        <v>0</v>
      </c>
    </row>
    <row r="48">
      <c r="A48" s="27" t="str">
        <f>'Annual Budget'!A50</f>
        <v>6900 - Depreciation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29">
        <f t="shared" si="5"/>
        <v>0</v>
      </c>
    </row>
    <row r="49">
      <c r="A49" s="27" t="str">
        <f>'Annual Budget'!A51</f>
        <v>6990 - Other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29">
        <f t="shared" si="5"/>
        <v>0</v>
      </c>
    </row>
    <row r="50">
      <c r="A50" s="27" t="str">
        <f>'Annual Budget'!A52</f>
        <v/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29">
        <f t="shared" si="5"/>
        <v>0</v>
      </c>
    </row>
    <row r="51">
      <c r="A51" s="27" t="str">
        <f>'Annual Budget'!A53</f>
        <v/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29">
        <f t="shared" si="5"/>
        <v>0</v>
      </c>
    </row>
    <row r="52">
      <c r="A52" s="27" t="str">
        <f>'Annual Budget'!A54</f>
        <v/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29">
        <f t="shared" si="5"/>
        <v>0</v>
      </c>
    </row>
    <row r="53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32"/>
    </row>
    <row r="54">
      <c r="A54" s="8" t="s">
        <v>52</v>
      </c>
      <c r="B54" s="30">
        <f t="shared" ref="B54:M54" si="6">SUM(B39:B53)</f>
        <v>0</v>
      </c>
      <c r="C54" s="30">
        <f t="shared" si="6"/>
        <v>0</v>
      </c>
      <c r="D54" s="30">
        <f t="shared" si="6"/>
        <v>0</v>
      </c>
      <c r="E54" s="30">
        <f t="shared" si="6"/>
        <v>0</v>
      </c>
      <c r="F54" s="30">
        <f t="shared" si="6"/>
        <v>0</v>
      </c>
      <c r="G54" s="30">
        <f t="shared" si="6"/>
        <v>0</v>
      </c>
      <c r="H54" s="30">
        <f t="shared" si="6"/>
        <v>0</v>
      </c>
      <c r="I54" s="30">
        <f t="shared" si="6"/>
        <v>0</v>
      </c>
      <c r="J54" s="30">
        <f t="shared" si="6"/>
        <v>0</v>
      </c>
      <c r="K54" s="30">
        <f t="shared" si="6"/>
        <v>0</v>
      </c>
      <c r="L54" s="30">
        <f t="shared" si="6"/>
        <v>0</v>
      </c>
      <c r="M54" s="30">
        <f t="shared" si="6"/>
        <v>0</v>
      </c>
      <c r="N54" s="33">
        <f>SUM(B54:M54)</f>
        <v>0</v>
      </c>
    </row>
    <row r="56">
      <c r="A56" s="8" t="s">
        <v>53</v>
      </c>
      <c r="B56" s="34">
        <f t="shared" ref="B56:M56" si="7">B37+B54</f>
        <v>0</v>
      </c>
      <c r="C56" s="34">
        <f t="shared" si="7"/>
        <v>0</v>
      </c>
      <c r="D56" s="34">
        <f t="shared" si="7"/>
        <v>0</v>
      </c>
      <c r="E56" s="34">
        <f t="shared" si="7"/>
        <v>0</v>
      </c>
      <c r="F56" s="34">
        <f t="shared" si="7"/>
        <v>0</v>
      </c>
      <c r="G56" s="34">
        <f t="shared" si="7"/>
        <v>0</v>
      </c>
      <c r="H56" s="34">
        <f t="shared" si="7"/>
        <v>0</v>
      </c>
      <c r="I56" s="34">
        <f t="shared" si="7"/>
        <v>0</v>
      </c>
      <c r="J56" s="34">
        <f t="shared" si="7"/>
        <v>0</v>
      </c>
      <c r="K56" s="34">
        <f t="shared" si="7"/>
        <v>0</v>
      </c>
      <c r="L56" s="34">
        <f t="shared" si="7"/>
        <v>0</v>
      </c>
      <c r="M56" s="34">
        <f t="shared" si="7"/>
        <v>0</v>
      </c>
      <c r="N56" s="35">
        <f>SUM(B56:M56)</f>
        <v>0</v>
      </c>
    </row>
    <row r="58">
      <c r="A58" s="8" t="s">
        <v>54</v>
      </c>
      <c r="B58" s="35">
        <f t="shared" ref="B58:N58" si="8">B24-B56</f>
        <v>0</v>
      </c>
      <c r="C58" s="35">
        <f t="shared" si="8"/>
        <v>0</v>
      </c>
      <c r="D58" s="35">
        <f t="shared" si="8"/>
        <v>0</v>
      </c>
      <c r="E58" s="35">
        <f t="shared" si="8"/>
        <v>0</v>
      </c>
      <c r="F58" s="35">
        <f t="shared" si="8"/>
        <v>0</v>
      </c>
      <c r="G58" s="35">
        <f t="shared" si="8"/>
        <v>0</v>
      </c>
      <c r="H58" s="35">
        <f t="shared" si="8"/>
        <v>0</v>
      </c>
      <c r="I58" s="35">
        <f t="shared" si="8"/>
        <v>0</v>
      </c>
      <c r="J58" s="35">
        <f t="shared" si="8"/>
        <v>0</v>
      </c>
      <c r="K58" s="35">
        <f t="shared" si="8"/>
        <v>0</v>
      </c>
      <c r="L58" s="35">
        <f t="shared" si="8"/>
        <v>0</v>
      </c>
      <c r="M58" s="35">
        <f t="shared" si="8"/>
        <v>0</v>
      </c>
      <c r="N58" s="35">
        <f t="shared" si="8"/>
        <v>0</v>
      </c>
    </row>
    <row r="60">
      <c r="A60" s="8" t="s">
        <v>71</v>
      </c>
      <c r="B60" s="35">
        <f>B58</f>
        <v>0</v>
      </c>
      <c r="C60" s="35">
        <f t="shared" ref="C60:M60" si="9">B60+C58</f>
        <v>0</v>
      </c>
      <c r="D60" s="35">
        <f t="shared" si="9"/>
        <v>0</v>
      </c>
      <c r="E60" s="35">
        <f t="shared" si="9"/>
        <v>0</v>
      </c>
      <c r="F60" s="35">
        <f t="shared" si="9"/>
        <v>0</v>
      </c>
      <c r="G60" s="35">
        <f t="shared" si="9"/>
        <v>0</v>
      </c>
      <c r="H60" s="35">
        <f t="shared" si="9"/>
        <v>0</v>
      </c>
      <c r="I60" s="35">
        <f t="shared" si="9"/>
        <v>0</v>
      </c>
      <c r="J60" s="35">
        <f t="shared" si="9"/>
        <v>0</v>
      </c>
      <c r="K60" s="35">
        <f t="shared" si="9"/>
        <v>0</v>
      </c>
      <c r="L60" s="35">
        <f t="shared" si="9"/>
        <v>0</v>
      </c>
      <c r="M60" s="35">
        <f t="shared" si="9"/>
        <v>0</v>
      </c>
      <c r="N60" s="36"/>
    </row>
  </sheetData>
  <mergeCells count="1">
    <mergeCell ref="B1:N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E77AB"/>
    <outlinePr summaryBelow="0" summaryRight="0"/>
  </sheetPr>
  <sheetViews>
    <sheetView workbookViewId="0">
      <pane xSplit="1.0" ySplit="6.0" topLeftCell="B7" activePane="bottomRight" state="frozen"/>
      <selection activeCell="B1" sqref="B1" pane="topRight"/>
      <selection activeCell="A7" sqref="A7" pane="bottomLeft"/>
      <selection activeCell="B7" sqref="B7" pane="bottomRight"/>
    </sheetView>
  </sheetViews>
  <sheetFormatPr customHeight="1" defaultColWidth="12.63" defaultRowHeight="15.75"/>
  <cols>
    <col customWidth="1" min="1" max="1" width="25.13"/>
  </cols>
  <sheetData>
    <row r="1" ht="66.75" customHeight="1">
      <c r="B1" s="2" t="s">
        <v>72</v>
      </c>
    </row>
    <row r="3">
      <c r="A3" s="4" t="s">
        <v>73</v>
      </c>
      <c r="B3" s="27" t="str">
        <f>'Annual Budget'!B3</f>
        <v/>
      </c>
    </row>
    <row r="4">
      <c r="A4" s="4" t="s">
        <v>74</v>
      </c>
      <c r="B4" s="37"/>
    </row>
    <row r="6">
      <c r="A6" s="38" t="s">
        <v>16</v>
      </c>
      <c r="B6" s="38" t="s">
        <v>75</v>
      </c>
      <c r="C6" s="38" t="s">
        <v>76</v>
      </c>
      <c r="D6" s="38" t="s">
        <v>77</v>
      </c>
      <c r="E6" s="38" t="s">
        <v>78</v>
      </c>
      <c r="F6" s="38" t="s">
        <v>79</v>
      </c>
    </row>
    <row r="8">
      <c r="A8" s="11" t="s">
        <v>20</v>
      </c>
      <c r="B8" s="28"/>
      <c r="C8" s="28"/>
      <c r="D8" s="28"/>
      <c r="E8" s="28"/>
      <c r="F8" s="28"/>
    </row>
    <row r="9">
      <c r="A9" s="27" t="str">
        <f>'Annual Budget'!A9</f>
        <v>4010 - Individual donations</v>
      </c>
      <c r="B9" s="29" t="str">
        <f>'Annual Budget'!B9</f>
        <v/>
      </c>
      <c r="C9" s="29">
        <f>'Monthly Detail'!N9</f>
        <v>0</v>
      </c>
      <c r="D9" s="29">
        <f t="shared" ref="D9:D24" si="1">C9-B9</f>
        <v>0</v>
      </c>
      <c r="E9" s="13" t="str">
        <f t="shared" ref="E9:E24" si="2">IF(B9=0,,D9/B9)</f>
        <v/>
      </c>
      <c r="F9" s="27" t="str">
        <f t="shared" ref="F9:F23" si="3">IF(C9="","",IF(E9&gt;0.1,"✓ Over",IF(E9&lt;-0.1,"⚠ Under","○ On Track")))</f>
        <v>○ On Track</v>
      </c>
    </row>
    <row r="10">
      <c r="A10" s="27" t="str">
        <f>'Annual Budget'!A10</f>
        <v>4020 - Corporate donations</v>
      </c>
      <c r="B10" s="29" t="str">
        <f>'Annual Budget'!B10</f>
        <v/>
      </c>
      <c r="C10" s="29">
        <f>'Monthly Detail'!N10</f>
        <v>0</v>
      </c>
      <c r="D10" s="29">
        <f t="shared" si="1"/>
        <v>0</v>
      </c>
      <c r="E10" s="13" t="str">
        <f t="shared" si="2"/>
        <v/>
      </c>
      <c r="F10" s="27" t="str">
        <f t="shared" si="3"/>
        <v>○ On Track</v>
      </c>
    </row>
    <row r="11">
      <c r="A11" s="27" t="str">
        <f>'Annual Budget'!A11</f>
        <v>4110 - Foundation grants</v>
      </c>
      <c r="B11" s="29" t="str">
        <f>'Annual Budget'!B11</f>
        <v/>
      </c>
      <c r="C11" s="29">
        <f>'Monthly Detail'!N11</f>
        <v>0</v>
      </c>
      <c r="D11" s="29">
        <f t="shared" si="1"/>
        <v>0</v>
      </c>
      <c r="E11" s="13" t="str">
        <f t="shared" si="2"/>
        <v/>
      </c>
      <c r="F11" s="27" t="str">
        <f t="shared" si="3"/>
        <v>○ On Track</v>
      </c>
    </row>
    <row r="12">
      <c r="A12" s="27" t="str">
        <f>'Annual Budget'!A12</f>
        <v>4120 - Government grants</v>
      </c>
      <c r="B12" s="29" t="str">
        <f>'Annual Budget'!B12</f>
        <v/>
      </c>
      <c r="C12" s="29">
        <f>'Monthly Detail'!N12</f>
        <v>0</v>
      </c>
      <c r="D12" s="29">
        <f t="shared" si="1"/>
        <v>0</v>
      </c>
      <c r="E12" s="13" t="str">
        <f t="shared" si="2"/>
        <v/>
      </c>
      <c r="F12" s="27" t="str">
        <f t="shared" si="3"/>
        <v>○ On Track</v>
      </c>
    </row>
    <row r="13">
      <c r="A13" s="27" t="str">
        <f>'Annual Budget'!A13</f>
        <v>4210 - Membership dues</v>
      </c>
      <c r="B13" s="29" t="str">
        <f>'Annual Budget'!B13</f>
        <v/>
      </c>
      <c r="C13" s="29">
        <f>'Monthly Detail'!N13</f>
        <v>0</v>
      </c>
      <c r="D13" s="29">
        <f t="shared" si="1"/>
        <v>0</v>
      </c>
      <c r="E13" s="13" t="str">
        <f t="shared" si="2"/>
        <v/>
      </c>
      <c r="F13" s="27" t="str">
        <f t="shared" si="3"/>
        <v>○ On Track</v>
      </c>
    </row>
    <row r="14">
      <c r="A14" s="27" t="str">
        <f>'Annual Budget'!A14</f>
        <v>4220 - Program service fees</v>
      </c>
      <c r="B14" s="29" t="str">
        <f>'Annual Budget'!B14</f>
        <v/>
      </c>
      <c r="C14" s="29">
        <f>'Monthly Detail'!N14</f>
        <v>0</v>
      </c>
      <c r="D14" s="29">
        <f t="shared" si="1"/>
        <v>0</v>
      </c>
      <c r="E14" s="13" t="str">
        <f t="shared" si="2"/>
        <v/>
      </c>
      <c r="F14" s="27" t="str">
        <f t="shared" si="3"/>
        <v>○ On Track</v>
      </c>
    </row>
    <row r="15">
      <c r="A15" s="27" t="str">
        <f>'Annual Budget'!A15</f>
        <v>4300 - Events and fundraising</v>
      </c>
      <c r="B15" s="29" t="str">
        <f>'Annual Budget'!B15</f>
        <v/>
      </c>
      <c r="C15" s="29">
        <f>'Monthly Detail'!N15</f>
        <v>0</v>
      </c>
      <c r="D15" s="29">
        <f t="shared" si="1"/>
        <v>0</v>
      </c>
      <c r="E15" s="13" t="str">
        <f t="shared" si="2"/>
        <v/>
      </c>
      <c r="F15" s="27" t="str">
        <f t="shared" si="3"/>
        <v>○ On Track</v>
      </c>
    </row>
    <row r="16">
      <c r="A16" s="27" t="str">
        <f>'Annual Budget'!A16</f>
        <v>4400 - In-kind donations</v>
      </c>
      <c r="B16" s="29" t="str">
        <f>'Annual Budget'!B16</f>
        <v/>
      </c>
      <c r="C16" s="29">
        <f>'Monthly Detail'!N16</f>
        <v>0</v>
      </c>
      <c r="D16" s="29">
        <f t="shared" si="1"/>
        <v>0</v>
      </c>
      <c r="E16" s="13" t="str">
        <f t="shared" si="2"/>
        <v/>
      </c>
      <c r="F16" s="27" t="str">
        <f t="shared" si="3"/>
        <v>○ On Track</v>
      </c>
    </row>
    <row r="17">
      <c r="A17" s="27" t="str">
        <f>'Annual Budget'!A17</f>
        <v>4800 - Investment income</v>
      </c>
      <c r="B17" s="29" t="str">
        <f>'Annual Budget'!B17</f>
        <v/>
      </c>
      <c r="C17" s="29">
        <f>'Monthly Detail'!N17</f>
        <v>0</v>
      </c>
      <c r="D17" s="29">
        <f t="shared" si="1"/>
        <v>0</v>
      </c>
      <c r="E17" s="13" t="str">
        <f t="shared" si="2"/>
        <v/>
      </c>
      <c r="F17" s="27" t="str">
        <f t="shared" si="3"/>
        <v>○ On Track</v>
      </c>
    </row>
    <row r="18">
      <c r="A18" s="27" t="str">
        <f>'Annual Budget'!A18</f>
        <v>4900 - Other income</v>
      </c>
      <c r="B18" s="29" t="str">
        <f>'Annual Budget'!B18</f>
        <v/>
      </c>
      <c r="C18" s="29">
        <f>'Monthly Detail'!N18</f>
        <v>0</v>
      </c>
      <c r="D18" s="29">
        <f t="shared" si="1"/>
        <v>0</v>
      </c>
      <c r="E18" s="13" t="str">
        <f t="shared" si="2"/>
        <v/>
      </c>
      <c r="F18" s="27" t="str">
        <f t="shared" si="3"/>
        <v>○ On Track</v>
      </c>
    </row>
    <row r="19">
      <c r="A19" s="27" t="str">
        <f>'Annual Budget'!A19</f>
        <v/>
      </c>
      <c r="B19" s="29" t="str">
        <f>'Annual Budget'!B19</f>
        <v/>
      </c>
      <c r="C19" s="29">
        <f>'Monthly Detail'!N19</f>
        <v>0</v>
      </c>
      <c r="D19" s="29">
        <f t="shared" si="1"/>
        <v>0</v>
      </c>
      <c r="E19" s="13" t="str">
        <f t="shared" si="2"/>
        <v/>
      </c>
      <c r="F19" s="27" t="str">
        <f t="shared" si="3"/>
        <v>○ On Track</v>
      </c>
    </row>
    <row r="20">
      <c r="A20" s="27" t="str">
        <f>'Annual Budget'!A20</f>
        <v/>
      </c>
      <c r="B20" s="29" t="str">
        <f>'Annual Budget'!B20</f>
        <v/>
      </c>
      <c r="C20" s="29">
        <f>'Monthly Detail'!N20</f>
        <v>0</v>
      </c>
      <c r="D20" s="29">
        <f t="shared" si="1"/>
        <v>0</v>
      </c>
      <c r="E20" s="13" t="str">
        <f t="shared" si="2"/>
        <v/>
      </c>
      <c r="F20" s="27" t="str">
        <f t="shared" si="3"/>
        <v>○ On Track</v>
      </c>
    </row>
    <row r="21">
      <c r="A21" s="27" t="str">
        <f>'Annual Budget'!A21</f>
        <v/>
      </c>
      <c r="B21" s="29" t="str">
        <f>'Annual Budget'!B21</f>
        <v/>
      </c>
      <c r="C21" s="29">
        <f>'Monthly Detail'!N21</f>
        <v>0</v>
      </c>
      <c r="D21" s="29">
        <f t="shared" si="1"/>
        <v>0</v>
      </c>
      <c r="E21" s="13" t="str">
        <f t="shared" si="2"/>
        <v/>
      </c>
      <c r="F21" s="27" t="str">
        <f t="shared" si="3"/>
        <v>○ On Track</v>
      </c>
    </row>
    <row r="22">
      <c r="A22" s="27" t="str">
        <f>'Annual Budget'!A22</f>
        <v/>
      </c>
      <c r="B22" s="29" t="str">
        <f>'Annual Budget'!B22</f>
        <v/>
      </c>
      <c r="C22" s="29">
        <f>'Monthly Detail'!N22</f>
        <v>0</v>
      </c>
      <c r="D22" s="29">
        <f t="shared" si="1"/>
        <v>0</v>
      </c>
      <c r="E22" s="13" t="str">
        <f t="shared" si="2"/>
        <v/>
      </c>
      <c r="F22" s="27" t="str">
        <f t="shared" si="3"/>
        <v>○ On Track</v>
      </c>
    </row>
    <row r="23">
      <c r="A23" s="27" t="str">
        <f>'Annual Budget'!A23</f>
        <v/>
      </c>
      <c r="B23" s="29" t="str">
        <f>'Annual Budget'!B23</f>
        <v/>
      </c>
      <c r="C23" s="29">
        <f>'Monthly Detail'!N23</f>
        <v>0</v>
      </c>
      <c r="D23" s="29">
        <f t="shared" si="1"/>
        <v>0</v>
      </c>
      <c r="E23" s="13" t="str">
        <f t="shared" si="2"/>
        <v/>
      </c>
      <c r="F23" s="27" t="str">
        <f t="shared" si="3"/>
        <v>○ On Track</v>
      </c>
    </row>
    <row r="24">
      <c r="A24" s="16" t="s">
        <v>31</v>
      </c>
      <c r="B24" s="21">
        <f t="shared" ref="B24:C24" si="4">SUM(B9:B23)</f>
        <v>0</v>
      </c>
      <c r="C24" s="21">
        <f t="shared" si="4"/>
        <v>0</v>
      </c>
      <c r="D24" s="21">
        <f t="shared" si="1"/>
        <v>0</v>
      </c>
      <c r="E24" s="39" t="str">
        <f t="shared" si="2"/>
        <v/>
      </c>
      <c r="F24" s="40"/>
    </row>
    <row r="25">
      <c r="B25" s="15"/>
      <c r="C25" s="15"/>
      <c r="D25" s="15"/>
    </row>
    <row r="26">
      <c r="A26" s="11" t="s">
        <v>32</v>
      </c>
      <c r="B26" s="41"/>
      <c r="C26" s="41"/>
      <c r="D26" s="41"/>
      <c r="E26" s="28"/>
      <c r="F26" s="28"/>
    </row>
    <row r="27">
      <c r="B27" s="15"/>
      <c r="C27" s="15"/>
      <c r="D27" s="15"/>
    </row>
    <row r="28">
      <c r="A28" s="27" t="str">
        <f>'Annual Budget'!A30</f>
        <v>5010 - Salaries and wages</v>
      </c>
      <c r="B28" s="29" t="str">
        <f>'Annual Budget'!B30</f>
        <v/>
      </c>
      <c r="C28" s="29">
        <f>'Monthly Detail'!N29</f>
        <v>0</v>
      </c>
      <c r="D28" s="33">
        <f t="shared" ref="D28:D36" si="5">C28-B28</f>
        <v>0</v>
      </c>
      <c r="E28" s="42" t="str">
        <f t="shared" ref="E28:E36" si="6">IF(B28=0,,D28/B28)</f>
        <v/>
      </c>
      <c r="F28" s="27" t="str">
        <f t="shared" ref="F28:F36" si="7">IF(C28="","",IF(E28&gt;0.1,"⚠ Over",IF(E28&lt;-0.1,"✓ Under","○ On Track")))</f>
        <v>○ On Track</v>
      </c>
    </row>
    <row r="29">
      <c r="A29" s="27" t="str">
        <f>'Annual Budget'!A31</f>
        <v>5020 - Payroll taxes</v>
      </c>
      <c r="B29" s="29" t="str">
        <f>'Annual Budget'!B31</f>
        <v/>
      </c>
      <c r="C29" s="29">
        <f>'Monthly Detail'!N30</f>
        <v>0</v>
      </c>
      <c r="D29" s="33">
        <f t="shared" si="5"/>
        <v>0</v>
      </c>
      <c r="E29" s="42" t="str">
        <f t="shared" si="6"/>
        <v/>
      </c>
      <c r="F29" s="27" t="str">
        <f t="shared" si="7"/>
        <v>○ On Track</v>
      </c>
    </row>
    <row r="30">
      <c r="A30" s="27" t="str">
        <f>'Annual Budget'!A32</f>
        <v>5030 - Employee benefits</v>
      </c>
      <c r="B30" s="29" t="str">
        <f>'Annual Budget'!B32</f>
        <v/>
      </c>
      <c r="C30" s="29">
        <f>'Monthly Detail'!N31</f>
        <v>0</v>
      </c>
      <c r="D30" s="33">
        <f t="shared" si="5"/>
        <v>0</v>
      </c>
      <c r="E30" s="42" t="str">
        <f t="shared" si="6"/>
        <v/>
      </c>
      <c r="F30" s="27" t="str">
        <f t="shared" si="7"/>
        <v>○ On Track</v>
      </c>
    </row>
    <row r="31">
      <c r="A31" s="27" t="str">
        <f>'Annual Budget'!A33</f>
        <v>5040 - Retirement contributions</v>
      </c>
      <c r="B31" s="29" t="str">
        <f>'Annual Budget'!B33</f>
        <v/>
      </c>
      <c r="C31" s="29">
        <f>'Monthly Detail'!N32</f>
        <v>0</v>
      </c>
      <c r="D31" s="33">
        <f t="shared" si="5"/>
        <v>0</v>
      </c>
      <c r="E31" s="42" t="str">
        <f t="shared" si="6"/>
        <v/>
      </c>
      <c r="F31" s="27" t="str">
        <f t="shared" si="7"/>
        <v>○ On Track</v>
      </c>
    </row>
    <row r="32">
      <c r="A32" s="27" t="str">
        <f>'Annual Budget'!A34</f>
        <v>5050 - Professional development</v>
      </c>
      <c r="B32" s="29" t="str">
        <f>'Annual Budget'!B34</f>
        <v/>
      </c>
      <c r="C32" s="29">
        <f>'Monthly Detail'!N33</f>
        <v>0</v>
      </c>
      <c r="D32" s="33">
        <f t="shared" si="5"/>
        <v>0</v>
      </c>
      <c r="E32" s="42" t="str">
        <f t="shared" si="6"/>
        <v/>
      </c>
      <c r="F32" s="27" t="str">
        <f t="shared" si="7"/>
        <v>○ On Track</v>
      </c>
    </row>
    <row r="33">
      <c r="A33" s="27" t="str">
        <f>'Annual Budget'!A35</f>
        <v/>
      </c>
      <c r="B33" s="29" t="str">
        <f>'Annual Budget'!B35</f>
        <v/>
      </c>
      <c r="C33" s="29">
        <f>'Monthly Detail'!N34</f>
        <v>0</v>
      </c>
      <c r="D33" s="33">
        <f t="shared" si="5"/>
        <v>0</v>
      </c>
      <c r="E33" s="42" t="str">
        <f t="shared" si="6"/>
        <v/>
      </c>
      <c r="F33" s="27" t="str">
        <f t="shared" si="7"/>
        <v>○ On Track</v>
      </c>
    </row>
    <row r="34">
      <c r="A34" s="27" t="str">
        <f>'Annual Budget'!A36</f>
        <v/>
      </c>
      <c r="B34" s="29" t="str">
        <f>'Annual Budget'!B36</f>
        <v/>
      </c>
      <c r="C34" s="29">
        <f>'Monthly Detail'!N35</f>
        <v>0</v>
      </c>
      <c r="D34" s="33">
        <f t="shared" si="5"/>
        <v>0</v>
      </c>
      <c r="E34" s="42" t="str">
        <f t="shared" si="6"/>
        <v/>
      </c>
      <c r="F34" s="27" t="str">
        <f t="shared" si="7"/>
        <v>○ On Track</v>
      </c>
    </row>
    <row r="35">
      <c r="A35" s="27" t="str">
        <f>'Annual Budget'!A37</f>
        <v/>
      </c>
      <c r="B35" s="29" t="str">
        <f>'Annual Budget'!B37</f>
        <v/>
      </c>
      <c r="C35" s="29">
        <f>'Monthly Detail'!N36</f>
        <v>0</v>
      </c>
      <c r="D35" s="33">
        <f t="shared" si="5"/>
        <v>0</v>
      </c>
      <c r="E35" s="42" t="str">
        <f t="shared" si="6"/>
        <v/>
      </c>
      <c r="F35" s="27" t="str">
        <f t="shared" si="7"/>
        <v>○ On Track</v>
      </c>
    </row>
    <row r="36">
      <c r="A36" s="27" t="str">
        <f>'Annual Budget'!A38</f>
        <v>SUBTOTAL PERSONNEL</v>
      </c>
      <c r="B36" s="29">
        <f t="shared" ref="B36:C36" si="8">SUM(B28:B35)</f>
        <v>0</v>
      </c>
      <c r="C36" s="29">
        <f t="shared" si="8"/>
        <v>0</v>
      </c>
      <c r="D36" s="33">
        <f t="shared" si="5"/>
        <v>0</v>
      </c>
      <c r="E36" s="42" t="str">
        <f t="shared" si="6"/>
        <v/>
      </c>
      <c r="F36" s="27" t="str">
        <f t="shared" si="7"/>
        <v>○ On Track</v>
      </c>
    </row>
    <row r="37">
      <c r="B37" s="15"/>
      <c r="C37" s="15"/>
      <c r="D37" s="15"/>
    </row>
    <row r="38">
      <c r="B38" s="15"/>
      <c r="C38" s="15"/>
      <c r="D38" s="15"/>
    </row>
    <row r="39">
      <c r="A39" s="27" t="str">
        <f>'Annual Budget'!A41</f>
        <v>6010 - Rent and utilities</v>
      </c>
      <c r="B39" s="29" t="str">
        <f>'Annual Budget'!B41</f>
        <v/>
      </c>
      <c r="C39" s="29">
        <f>'Monthly Detail'!N39</f>
        <v>0</v>
      </c>
      <c r="D39" s="33">
        <f t="shared" ref="D39:D53" si="9">C39-B39</f>
        <v>0</v>
      </c>
      <c r="E39" s="42" t="str">
        <f t="shared" ref="E39:E53" si="10">IF(B39=0,,D39/B39)</f>
        <v/>
      </c>
      <c r="F39" s="27" t="str">
        <f t="shared" ref="F39:F53" si="11">IF(C39="","",IF(E39&gt;0.1,"⚠ Over",IF(E39&lt;-0.1,"✓ Under","○ On Track")))</f>
        <v>○ On Track</v>
      </c>
    </row>
    <row r="40">
      <c r="A40" s="27" t="str">
        <f>'Annual Budget'!A42</f>
        <v>6020 - Office supplies</v>
      </c>
      <c r="B40" s="29" t="str">
        <f>'Annual Budget'!B42</f>
        <v/>
      </c>
      <c r="C40" s="29">
        <f>'Monthly Detail'!N40</f>
        <v>0</v>
      </c>
      <c r="D40" s="33">
        <f t="shared" si="9"/>
        <v>0</v>
      </c>
      <c r="E40" s="42" t="str">
        <f t="shared" si="10"/>
        <v/>
      </c>
      <c r="F40" s="27" t="str">
        <f t="shared" si="11"/>
        <v>○ On Track</v>
      </c>
    </row>
    <row r="41">
      <c r="A41" s="27" t="str">
        <f>'Annual Budget'!A43</f>
        <v>6030 - Technology and software</v>
      </c>
      <c r="B41" s="29" t="str">
        <f>'Annual Budget'!B43</f>
        <v/>
      </c>
      <c r="C41" s="29">
        <f>'Monthly Detail'!N41</f>
        <v>0</v>
      </c>
      <c r="D41" s="33">
        <f t="shared" si="9"/>
        <v>0</v>
      </c>
      <c r="E41" s="42" t="str">
        <f t="shared" si="10"/>
        <v/>
      </c>
      <c r="F41" s="27" t="str">
        <f t="shared" si="11"/>
        <v>○ On Track</v>
      </c>
    </row>
    <row r="42">
      <c r="A42" s="27" t="str">
        <f>'Annual Budget'!A44</f>
        <v>6040- Insurance</v>
      </c>
      <c r="B42" s="29" t="str">
        <f>'Annual Budget'!B44</f>
        <v/>
      </c>
      <c r="C42" s="29">
        <f>'Monthly Detail'!N42</f>
        <v>0</v>
      </c>
      <c r="D42" s="33">
        <f t="shared" si="9"/>
        <v>0</v>
      </c>
      <c r="E42" s="42" t="str">
        <f t="shared" si="10"/>
        <v/>
      </c>
      <c r="F42" s="27" t="str">
        <f t="shared" si="11"/>
        <v>○ On Track</v>
      </c>
    </row>
    <row r="43">
      <c r="A43" s="27" t="str">
        <f>'Annual Budget'!A45</f>
        <v>6050- Professional fees</v>
      </c>
      <c r="B43" s="29" t="str">
        <f>'Annual Budget'!B45</f>
        <v/>
      </c>
      <c r="C43" s="29">
        <f>'Monthly Detail'!N43</f>
        <v>0</v>
      </c>
      <c r="D43" s="33">
        <f t="shared" si="9"/>
        <v>0</v>
      </c>
      <c r="E43" s="42" t="str">
        <f t="shared" si="10"/>
        <v/>
      </c>
      <c r="F43" s="27" t="str">
        <f t="shared" si="11"/>
        <v>○ On Track</v>
      </c>
    </row>
    <row r="44">
      <c r="A44" s="27" t="str">
        <f>'Annual Budget'!A46</f>
        <v>6060 - Marketing</v>
      </c>
      <c r="B44" s="29" t="str">
        <f>'Annual Budget'!B46</f>
        <v/>
      </c>
      <c r="C44" s="29">
        <f>'Monthly Detail'!N44</f>
        <v>0</v>
      </c>
      <c r="D44" s="33">
        <f t="shared" si="9"/>
        <v>0</v>
      </c>
      <c r="E44" s="42" t="str">
        <f t="shared" si="10"/>
        <v/>
      </c>
      <c r="F44" s="27" t="str">
        <f t="shared" si="11"/>
        <v>○ On Track</v>
      </c>
    </row>
    <row r="45">
      <c r="A45" s="27" t="str">
        <f>'Annual Budget'!A47</f>
        <v>6070 - Program supplies</v>
      </c>
      <c r="B45" s="29" t="str">
        <f>'Annual Budget'!B47</f>
        <v/>
      </c>
      <c r="C45" s="29">
        <f>'Monthly Detail'!N45</f>
        <v>0</v>
      </c>
      <c r="D45" s="33">
        <f t="shared" si="9"/>
        <v>0</v>
      </c>
      <c r="E45" s="42" t="str">
        <f t="shared" si="10"/>
        <v/>
      </c>
      <c r="F45" s="27" t="str">
        <f t="shared" si="11"/>
        <v>○ On Track</v>
      </c>
    </row>
    <row r="46">
      <c r="A46" s="27" t="str">
        <f>'Annual Budget'!A48</f>
        <v>6080 -Travel</v>
      </c>
      <c r="B46" s="29" t="str">
        <f>'Annual Budget'!B48</f>
        <v/>
      </c>
      <c r="C46" s="29">
        <f>'Monthly Detail'!N46</f>
        <v>0</v>
      </c>
      <c r="D46" s="33">
        <f t="shared" si="9"/>
        <v>0</v>
      </c>
      <c r="E46" s="42" t="str">
        <f t="shared" si="10"/>
        <v/>
      </c>
      <c r="F46" s="27" t="str">
        <f t="shared" si="11"/>
        <v>○ On Track</v>
      </c>
    </row>
    <row r="47">
      <c r="A47" s="27" t="str">
        <f>'Annual Budget'!A49</f>
        <v>6090 - Maintenance</v>
      </c>
      <c r="B47" s="29" t="str">
        <f>'Annual Budget'!B49</f>
        <v/>
      </c>
      <c r="C47" s="29">
        <f>'Monthly Detail'!N47</f>
        <v>0</v>
      </c>
      <c r="D47" s="33">
        <f t="shared" si="9"/>
        <v>0</v>
      </c>
      <c r="E47" s="42" t="str">
        <f t="shared" si="10"/>
        <v/>
      </c>
      <c r="F47" s="27" t="str">
        <f t="shared" si="11"/>
        <v>○ On Track</v>
      </c>
    </row>
    <row r="48">
      <c r="A48" s="27" t="str">
        <f>'Annual Budget'!A50</f>
        <v>6900 - Depreciation</v>
      </c>
      <c r="B48" s="29" t="str">
        <f>'Annual Budget'!B50</f>
        <v/>
      </c>
      <c r="C48" s="29">
        <f>'Monthly Detail'!N48</f>
        <v>0</v>
      </c>
      <c r="D48" s="33">
        <f t="shared" si="9"/>
        <v>0</v>
      </c>
      <c r="E48" s="42" t="str">
        <f t="shared" si="10"/>
        <v/>
      </c>
      <c r="F48" s="27" t="str">
        <f t="shared" si="11"/>
        <v>○ On Track</v>
      </c>
    </row>
    <row r="49">
      <c r="A49" s="27" t="str">
        <f>'Annual Budget'!A51</f>
        <v>6990 - Other</v>
      </c>
      <c r="B49" s="29" t="str">
        <f>'Annual Budget'!B51</f>
        <v/>
      </c>
      <c r="C49" s="29">
        <f>'Monthly Detail'!N49</f>
        <v>0</v>
      </c>
      <c r="D49" s="33">
        <f t="shared" si="9"/>
        <v>0</v>
      </c>
      <c r="E49" s="42" t="str">
        <f t="shared" si="10"/>
        <v/>
      </c>
      <c r="F49" s="27" t="str">
        <f t="shared" si="11"/>
        <v>○ On Track</v>
      </c>
    </row>
    <row r="50">
      <c r="A50" s="27" t="str">
        <f>'Annual Budget'!A52</f>
        <v/>
      </c>
      <c r="B50" s="29" t="str">
        <f>'Annual Budget'!B52</f>
        <v/>
      </c>
      <c r="C50" s="29">
        <f>'Monthly Detail'!N50</f>
        <v>0</v>
      </c>
      <c r="D50" s="33">
        <f t="shared" si="9"/>
        <v>0</v>
      </c>
      <c r="E50" s="42" t="str">
        <f t="shared" si="10"/>
        <v/>
      </c>
      <c r="F50" s="27" t="str">
        <f t="shared" si="11"/>
        <v>○ On Track</v>
      </c>
    </row>
    <row r="51">
      <c r="A51" s="27" t="str">
        <f>'Annual Budget'!A53</f>
        <v/>
      </c>
      <c r="B51" s="29" t="str">
        <f>'Annual Budget'!B53</f>
        <v/>
      </c>
      <c r="C51" s="29">
        <f>'Monthly Detail'!N51</f>
        <v>0</v>
      </c>
      <c r="D51" s="33">
        <f t="shared" si="9"/>
        <v>0</v>
      </c>
      <c r="E51" s="42" t="str">
        <f t="shared" si="10"/>
        <v/>
      </c>
      <c r="F51" s="27" t="str">
        <f t="shared" si="11"/>
        <v>○ On Track</v>
      </c>
    </row>
    <row r="52">
      <c r="A52" s="27" t="str">
        <f>'Annual Budget'!A54</f>
        <v/>
      </c>
      <c r="B52" s="29" t="str">
        <f>'Annual Budget'!B54</f>
        <v/>
      </c>
      <c r="C52" s="29">
        <f>'Monthly Detail'!N52</f>
        <v>0</v>
      </c>
      <c r="D52" s="33">
        <f t="shared" si="9"/>
        <v>0</v>
      </c>
      <c r="E52" s="42" t="str">
        <f t="shared" si="10"/>
        <v/>
      </c>
      <c r="F52" s="27" t="str">
        <f t="shared" si="11"/>
        <v>○ On Track</v>
      </c>
    </row>
    <row r="53">
      <c r="A53" s="27" t="str">
        <f>'Annual Budget'!A55</f>
        <v>SUBTOTAL OPERATING</v>
      </c>
      <c r="B53" s="29">
        <f t="shared" ref="B53:C53" si="12">SUM(B39:B52)</f>
        <v>0</v>
      </c>
      <c r="C53" s="43">
        <f t="shared" si="12"/>
        <v>0</v>
      </c>
      <c r="D53" s="33">
        <f t="shared" si="9"/>
        <v>0</v>
      </c>
      <c r="E53" s="42" t="str">
        <f t="shared" si="10"/>
        <v/>
      </c>
      <c r="F53" s="27" t="str">
        <f t="shared" si="11"/>
        <v>○ On Track</v>
      </c>
    </row>
    <row r="54">
      <c r="B54" s="15"/>
      <c r="C54" s="15"/>
      <c r="D54" s="15"/>
    </row>
    <row r="55">
      <c r="B55" s="15"/>
      <c r="C55" s="15"/>
      <c r="D55" s="15"/>
    </row>
    <row r="56">
      <c r="A56" s="44" t="s">
        <v>53</v>
      </c>
      <c r="B56" s="45">
        <f>'Annual Budget'!B57</f>
        <v>0</v>
      </c>
      <c r="C56" s="45">
        <f>C36+C53</f>
        <v>0</v>
      </c>
      <c r="D56" s="45">
        <f>C56-B56</f>
        <v>0</v>
      </c>
      <c r="E56" s="46" t="str">
        <f>IF(B56=0,,D56/B56)</f>
        <v/>
      </c>
      <c r="F56" s="47"/>
    </row>
    <row r="57">
      <c r="B57" s="15"/>
      <c r="C57" s="15"/>
      <c r="D57" s="15"/>
    </row>
  </sheetData>
  <mergeCells count="1">
    <mergeCell ref="B1:F1"/>
  </mergeCells>
  <conditionalFormatting sqref="D9:E23">
    <cfRule type="expression" dxfId="2" priority="1" stopIfTrue="1">
      <formula>D9&gt;0</formula>
    </cfRule>
  </conditionalFormatting>
  <conditionalFormatting sqref="D9:E23">
    <cfRule type="expression" dxfId="3" priority="2" stopIfTrue="1">
      <formula>D9&lt;0</formula>
    </cfRule>
  </conditionalFormatting>
  <conditionalFormatting sqref="D28:E54">
    <cfRule type="expression" dxfId="2" priority="3" stopIfTrue="1">
      <formula>D28&lt;0</formula>
    </cfRule>
  </conditionalFormatting>
  <conditionalFormatting sqref="D28:E54">
    <cfRule type="expression" dxfId="3" priority="4" stopIfTrue="1">
      <formula>D28&gt;0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E77AB"/>
    <outlinePr summaryBelow="0" summaryRight="0"/>
  </sheetPr>
  <sheetViews>
    <sheetView showGridLines="0" workbookViewId="0"/>
  </sheetViews>
  <sheetFormatPr customHeight="1" defaultColWidth="12.63" defaultRowHeight="15.75"/>
  <sheetData>
    <row r="1" ht="58.5" customHeight="1">
      <c r="A1" s="2" t="s">
        <v>80</v>
      </c>
      <c r="N1" s="48"/>
      <c r="O1" s="48"/>
      <c r="P1" s="48"/>
      <c r="Q1" s="48"/>
      <c r="R1" s="48"/>
      <c r="S1" s="48"/>
      <c r="T1" s="48"/>
      <c r="U1" s="48"/>
      <c r="V1" s="48"/>
      <c r="W1" s="48"/>
      <c r="X1" s="49" t="s">
        <v>16</v>
      </c>
      <c r="Y1" s="49" t="s">
        <v>81</v>
      </c>
      <c r="Z1" s="49" t="s">
        <v>16</v>
      </c>
      <c r="AA1" s="49" t="s">
        <v>82</v>
      </c>
      <c r="AB1" s="49" t="s">
        <v>83</v>
      </c>
    </row>
    <row r="2">
      <c r="X2" s="4" t="s">
        <v>33</v>
      </c>
      <c r="Y2" s="15">
        <f>'Annual Budget'!B38</f>
        <v>0</v>
      </c>
      <c r="Z2" s="4" t="s">
        <v>33</v>
      </c>
      <c r="AA2" s="4" t="s">
        <v>58</v>
      </c>
      <c r="AB2" s="15">
        <f>'Monthly Detail'!B58</f>
        <v>0</v>
      </c>
    </row>
    <row r="3">
      <c r="A3" s="50" t="s">
        <v>84</v>
      </c>
      <c r="B3" s="51"/>
      <c r="C3" s="52"/>
      <c r="D3" s="53" t="s">
        <v>85</v>
      </c>
      <c r="E3" s="51"/>
      <c r="F3" s="52"/>
      <c r="G3" s="54" t="s">
        <v>86</v>
      </c>
      <c r="H3" s="51"/>
      <c r="I3" s="52"/>
      <c r="J3" s="55" t="s">
        <v>87</v>
      </c>
      <c r="K3" s="51"/>
      <c r="L3" s="52"/>
      <c r="X3" s="4" t="s">
        <v>88</v>
      </c>
      <c r="Y3" s="15">
        <f>'Annual Budget'!B55</f>
        <v>0</v>
      </c>
      <c r="Z3" s="4" t="s">
        <v>88</v>
      </c>
      <c r="AA3" s="4" t="s">
        <v>59</v>
      </c>
      <c r="AB3" s="15">
        <f>'Monthly Detail'!C58</f>
        <v>0</v>
      </c>
    </row>
    <row r="4" ht="37.5" customHeight="1">
      <c r="A4" s="56">
        <f>'Budget vs Actual'!C24</f>
        <v>0</v>
      </c>
      <c r="B4" s="51"/>
      <c r="C4" s="52"/>
      <c r="D4" s="57">
        <f>'Budget vs Actual'!C56</f>
        <v>0</v>
      </c>
      <c r="E4" s="51"/>
      <c r="F4" s="52"/>
      <c r="G4" s="58">
        <f>'Budget vs Actual'!C24-'Budget vs Actual'!C56</f>
        <v>0</v>
      </c>
      <c r="H4" s="51"/>
      <c r="I4" s="52"/>
      <c r="J4" s="59" t="str">
        <f>'Annual Budget'!B63</f>
        <v/>
      </c>
      <c r="K4" s="51"/>
      <c r="L4" s="52"/>
      <c r="AA4" s="4" t="s">
        <v>60</v>
      </c>
      <c r="AB4" s="15">
        <f>'Monthly Detail'!D58</f>
        <v>0</v>
      </c>
    </row>
    <row r="5">
      <c r="A5" s="60" t="str">
        <f>'Budget vs Actual'!E24</f>
        <v/>
      </c>
      <c r="B5" s="51"/>
      <c r="C5" s="52"/>
      <c r="D5" s="61" t="str">
        <f>'Budget vs Actual'!E56</f>
        <v/>
      </c>
      <c r="E5" s="51"/>
      <c r="F5" s="52"/>
      <c r="G5" s="62" t="s">
        <v>89</v>
      </c>
      <c r="H5" s="51"/>
      <c r="I5" s="52"/>
      <c r="J5" s="63" t="s">
        <v>90</v>
      </c>
      <c r="K5" s="51"/>
      <c r="L5" s="52"/>
      <c r="AA5" s="4" t="s">
        <v>61</v>
      </c>
      <c r="AB5" s="15">
        <f>'Monthly Detail'!E58</f>
        <v>0</v>
      </c>
    </row>
    <row r="6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AA6" s="4" t="s">
        <v>62</v>
      </c>
      <c r="AB6" s="15">
        <f>'Monthly Detail'!F58</f>
        <v>0</v>
      </c>
    </row>
    <row r="7">
      <c r="AA7" s="4" t="s">
        <v>63</v>
      </c>
      <c r="AB7" s="15">
        <f>'Monthly Detail'!G58</f>
        <v>0</v>
      </c>
    </row>
    <row r="8">
      <c r="AA8" s="4" t="s">
        <v>64</v>
      </c>
      <c r="AB8" s="15">
        <f>'Monthly Detail'!H58</f>
        <v>0</v>
      </c>
    </row>
    <row r="9">
      <c r="AA9" s="4" t="s">
        <v>65</v>
      </c>
      <c r="AB9" s="15">
        <f>'Monthly Detail'!I58</f>
        <v>0</v>
      </c>
    </row>
    <row r="10">
      <c r="AA10" s="4" t="s">
        <v>66</v>
      </c>
      <c r="AB10" s="15">
        <f>'Monthly Detail'!J58</f>
        <v>0</v>
      </c>
    </row>
    <row r="11">
      <c r="AA11" s="4" t="s">
        <v>67</v>
      </c>
      <c r="AB11" s="15">
        <f>'Monthly Detail'!K58</f>
        <v>0</v>
      </c>
    </row>
    <row r="12">
      <c r="AA12" s="4" t="s">
        <v>68</v>
      </c>
      <c r="AB12" s="15">
        <f>'Monthly Detail'!L58</f>
        <v>0</v>
      </c>
    </row>
    <row r="13">
      <c r="AA13" s="4" t="s">
        <v>69</v>
      </c>
      <c r="AB13" s="15">
        <f>'Monthly Detail'!M58</f>
        <v>0</v>
      </c>
    </row>
    <row r="45">
      <c r="A45" s="65" t="s">
        <v>91</v>
      </c>
    </row>
  </sheetData>
  <mergeCells count="14">
    <mergeCell ref="G4:I4"/>
    <mergeCell ref="J4:L4"/>
    <mergeCell ref="A5:C5"/>
    <mergeCell ref="D5:F5"/>
    <mergeCell ref="G5:I5"/>
    <mergeCell ref="J5:L5"/>
    <mergeCell ref="A45:M45"/>
    <mergeCell ref="A1:M1"/>
    <mergeCell ref="A3:C3"/>
    <mergeCell ref="D3:F3"/>
    <mergeCell ref="G3:I3"/>
    <mergeCell ref="J3:L3"/>
    <mergeCell ref="A4:C4"/>
    <mergeCell ref="D4:F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31.38"/>
    <col customWidth="1" min="2" max="2" width="23.13"/>
    <col customWidth="1" min="4" max="4" width="31.38"/>
  </cols>
  <sheetData>
    <row r="1" ht="66.0" customHeight="1">
      <c r="A1" s="2" t="s">
        <v>92</v>
      </c>
    </row>
    <row r="3">
      <c r="A3" s="8" t="s">
        <v>14</v>
      </c>
      <c r="B3" s="9" t="s">
        <v>93</v>
      </c>
    </row>
    <row r="4">
      <c r="A4" s="8" t="s">
        <v>15</v>
      </c>
      <c r="B4" s="9">
        <v>2025.0</v>
      </c>
    </row>
    <row r="6">
      <c r="A6" s="10" t="s">
        <v>16</v>
      </c>
      <c r="B6" s="10" t="s">
        <v>17</v>
      </c>
      <c r="C6" s="10" t="s">
        <v>18</v>
      </c>
      <c r="D6" s="10" t="s">
        <v>19</v>
      </c>
    </row>
    <row r="8">
      <c r="A8" s="11" t="s">
        <v>20</v>
      </c>
    </row>
    <row r="9">
      <c r="A9" s="4" t="s">
        <v>21</v>
      </c>
      <c r="B9" s="12">
        <v>450000.0</v>
      </c>
      <c r="C9" s="13">
        <f t="shared" ref="C9:C21" si="1">IF(B9="","",B9/$B$25)</f>
        <v>0.2525252525</v>
      </c>
    </row>
    <row r="10">
      <c r="A10" s="4" t="s">
        <v>22</v>
      </c>
      <c r="B10" s="12">
        <v>250000.0</v>
      </c>
      <c r="C10" s="13">
        <f t="shared" si="1"/>
        <v>0.140291807</v>
      </c>
    </row>
    <row r="11">
      <c r="A11" s="4" t="s">
        <v>23</v>
      </c>
      <c r="B11" s="12">
        <v>300000.0</v>
      </c>
      <c r="C11" s="13">
        <f t="shared" si="1"/>
        <v>0.1683501684</v>
      </c>
    </row>
    <row r="12">
      <c r="A12" s="4" t="s">
        <v>24</v>
      </c>
      <c r="B12" s="12">
        <v>150000.0</v>
      </c>
      <c r="C12" s="13">
        <f t="shared" si="1"/>
        <v>0.08417508418</v>
      </c>
    </row>
    <row r="13">
      <c r="A13" s="4" t="s">
        <v>25</v>
      </c>
      <c r="B13" s="12">
        <v>50000.0</v>
      </c>
      <c r="C13" s="13">
        <f t="shared" si="1"/>
        <v>0.02805836139</v>
      </c>
    </row>
    <row r="14">
      <c r="A14" s="4" t="s">
        <v>26</v>
      </c>
      <c r="B14" s="12">
        <v>400000.0</v>
      </c>
      <c r="C14" s="13">
        <f t="shared" si="1"/>
        <v>0.2244668911</v>
      </c>
    </row>
    <row r="15">
      <c r="A15" s="4" t="s">
        <v>27</v>
      </c>
      <c r="B15" s="12">
        <v>125000.0</v>
      </c>
      <c r="C15" s="13">
        <f t="shared" si="1"/>
        <v>0.07014590348</v>
      </c>
    </row>
    <row r="16">
      <c r="A16" s="4" t="s">
        <v>28</v>
      </c>
      <c r="B16" s="12">
        <v>30000.0</v>
      </c>
      <c r="C16" s="13">
        <f t="shared" si="1"/>
        <v>0.01683501684</v>
      </c>
    </row>
    <row r="17">
      <c r="A17" s="4" t="s">
        <v>29</v>
      </c>
      <c r="B17" s="12">
        <v>15000.0</v>
      </c>
      <c r="C17" s="13">
        <f t="shared" si="1"/>
        <v>0.008417508418</v>
      </c>
    </row>
    <row r="18">
      <c r="A18" s="4" t="s">
        <v>30</v>
      </c>
      <c r="B18" s="12">
        <v>12000.0</v>
      </c>
      <c r="C18" s="13">
        <f t="shared" si="1"/>
        <v>0.006734006734</v>
      </c>
    </row>
    <row r="19">
      <c r="B19" s="14"/>
      <c r="C19" s="13" t="str">
        <f t="shared" si="1"/>
        <v/>
      </c>
    </row>
    <row r="20">
      <c r="B20" s="14"/>
      <c r="C20" s="13" t="str">
        <f t="shared" si="1"/>
        <v/>
      </c>
    </row>
    <row r="21">
      <c r="B21" s="14"/>
      <c r="C21" s="13" t="str">
        <f t="shared" si="1"/>
        <v/>
      </c>
    </row>
    <row r="22">
      <c r="B22" s="15"/>
    </row>
    <row r="23">
      <c r="B23" s="15"/>
    </row>
    <row r="24">
      <c r="B24" s="15"/>
    </row>
    <row r="25">
      <c r="A25" s="16" t="s">
        <v>31</v>
      </c>
      <c r="B25" s="17">
        <f>SUM(B9:B24)</f>
        <v>1782000</v>
      </c>
      <c r="C25" s="18">
        <v>1.0</v>
      </c>
      <c r="D25" s="19"/>
    </row>
    <row r="26">
      <c r="B26" s="15"/>
    </row>
    <row r="27">
      <c r="A27" s="11" t="s">
        <v>32</v>
      </c>
    </row>
    <row r="28">
      <c r="B28" s="15"/>
    </row>
    <row r="29">
      <c r="A29" s="20" t="s">
        <v>33</v>
      </c>
      <c r="B29" s="15"/>
    </row>
    <row r="30">
      <c r="A30" s="4" t="s">
        <v>34</v>
      </c>
      <c r="B30" s="12">
        <v>850000.0</v>
      </c>
      <c r="C30" s="13">
        <f t="shared" ref="C30:C37" si="2">IF(B30="","",B30/$B$57)</f>
        <v>0.6338553318</v>
      </c>
    </row>
    <row r="31">
      <c r="A31" s="4" t="s">
        <v>35</v>
      </c>
      <c r="B31" s="12">
        <v>85000.0</v>
      </c>
      <c r="C31" s="13">
        <f t="shared" si="2"/>
        <v>0.06338553318</v>
      </c>
    </row>
    <row r="32">
      <c r="A32" s="4" t="s">
        <v>36</v>
      </c>
      <c r="B32" s="12">
        <v>120000.0</v>
      </c>
      <c r="C32" s="13">
        <f t="shared" si="2"/>
        <v>0.08948545861</v>
      </c>
    </row>
    <row r="33">
      <c r="A33" s="4" t="s">
        <v>37</v>
      </c>
      <c r="B33" s="12">
        <v>0.0</v>
      </c>
      <c r="C33" s="13">
        <f t="shared" si="2"/>
        <v>0</v>
      </c>
    </row>
    <row r="34">
      <c r="A34" s="4" t="s">
        <v>38</v>
      </c>
      <c r="B34" s="12">
        <v>15000.0</v>
      </c>
      <c r="C34" s="13">
        <f t="shared" si="2"/>
        <v>0.01118568233</v>
      </c>
    </row>
    <row r="35">
      <c r="B35" s="14"/>
      <c r="C35" s="13" t="str">
        <f t="shared" si="2"/>
        <v/>
      </c>
    </row>
    <row r="36">
      <c r="B36" s="14"/>
      <c r="C36" s="13" t="str">
        <f t="shared" si="2"/>
        <v/>
      </c>
    </row>
    <row r="37">
      <c r="B37" s="14"/>
      <c r="C37" s="13" t="str">
        <f t="shared" si="2"/>
        <v/>
      </c>
    </row>
    <row r="38">
      <c r="A38" s="8" t="s">
        <v>39</v>
      </c>
      <c r="B38" s="21">
        <f>SUM(B30:B37)</f>
        <v>1070000</v>
      </c>
    </row>
    <row r="39">
      <c r="B39" s="15"/>
    </row>
    <row r="40">
      <c r="A40" s="20" t="s">
        <v>40</v>
      </c>
      <c r="B40" s="15"/>
    </row>
    <row r="41">
      <c r="A41" s="4" t="s">
        <v>41</v>
      </c>
      <c r="B41" s="12">
        <v>60000.0</v>
      </c>
      <c r="C41" s="13">
        <f t="shared" ref="C41:C54" si="3">IF(B41="","",B41/$B$57)</f>
        <v>0.04474272931</v>
      </c>
    </row>
    <row r="42">
      <c r="A42" s="4" t="s">
        <v>42</v>
      </c>
      <c r="B42" s="12">
        <v>0.0</v>
      </c>
      <c r="C42" s="13">
        <f t="shared" si="3"/>
        <v>0</v>
      </c>
    </row>
    <row r="43">
      <c r="A43" s="4" t="s">
        <v>43</v>
      </c>
      <c r="B43" s="12">
        <v>24000.0</v>
      </c>
      <c r="C43" s="13">
        <f t="shared" si="3"/>
        <v>0.01789709172</v>
      </c>
    </row>
    <row r="44">
      <c r="A44" s="4" t="s">
        <v>44</v>
      </c>
      <c r="B44" s="12">
        <v>12000.0</v>
      </c>
      <c r="C44" s="13">
        <f t="shared" si="3"/>
        <v>0.008948545861</v>
      </c>
    </row>
    <row r="45">
      <c r="A45" s="4" t="s">
        <v>45</v>
      </c>
      <c r="B45" s="12">
        <v>35000.0</v>
      </c>
      <c r="C45" s="13">
        <f t="shared" si="3"/>
        <v>0.02609992543</v>
      </c>
    </row>
    <row r="46">
      <c r="A46" s="4" t="s">
        <v>46</v>
      </c>
      <c r="B46" s="12">
        <v>40000.0</v>
      </c>
      <c r="C46" s="13">
        <f t="shared" si="3"/>
        <v>0.0298284862</v>
      </c>
    </row>
    <row r="47">
      <c r="A47" s="4" t="s">
        <v>47</v>
      </c>
      <c r="B47" s="12">
        <v>85000.0</v>
      </c>
      <c r="C47" s="13">
        <f t="shared" si="3"/>
        <v>0.06338553318</v>
      </c>
    </row>
    <row r="48">
      <c r="A48" s="4" t="s">
        <v>48</v>
      </c>
      <c r="B48" s="12">
        <v>15000.0</v>
      </c>
      <c r="C48" s="13">
        <f t="shared" si="3"/>
        <v>0.01118568233</v>
      </c>
    </row>
    <row r="49">
      <c r="A49" s="4" t="s">
        <v>49</v>
      </c>
      <c r="B49" s="12">
        <v>0.0</v>
      </c>
      <c r="C49" s="13">
        <f t="shared" si="3"/>
        <v>0</v>
      </c>
    </row>
    <row r="50">
      <c r="A50" s="4" t="s">
        <v>50</v>
      </c>
      <c r="B50" s="12">
        <v>0.0</v>
      </c>
      <c r="C50" s="13">
        <f t="shared" si="3"/>
        <v>0</v>
      </c>
    </row>
    <row r="51">
      <c r="A51" s="4" t="s">
        <v>51</v>
      </c>
      <c r="B51" s="12">
        <v>0.0</v>
      </c>
      <c r="C51" s="13">
        <f t="shared" si="3"/>
        <v>0</v>
      </c>
    </row>
    <row r="52">
      <c r="B52" s="14"/>
      <c r="C52" s="13" t="str">
        <f t="shared" si="3"/>
        <v/>
      </c>
    </row>
    <row r="53">
      <c r="B53" s="14"/>
      <c r="C53" s="13" t="str">
        <f t="shared" si="3"/>
        <v/>
      </c>
    </row>
    <row r="54">
      <c r="B54" s="14"/>
      <c r="C54" s="13" t="str">
        <f t="shared" si="3"/>
        <v/>
      </c>
    </row>
    <row r="55">
      <c r="A55" s="8" t="s">
        <v>52</v>
      </c>
      <c r="B55" s="21">
        <f>SUM(B41:B51)</f>
        <v>271000</v>
      </c>
    </row>
    <row r="56">
      <c r="B56" s="15"/>
    </row>
    <row r="57">
      <c r="A57" s="8" t="s">
        <v>53</v>
      </c>
      <c r="B57" s="22">
        <f>B38+B55</f>
        <v>1341000</v>
      </c>
      <c r="C57" s="23">
        <v>1.0</v>
      </c>
    </row>
    <row r="58">
      <c r="B58" s="15"/>
    </row>
    <row r="59">
      <c r="A59" s="8" t="s">
        <v>54</v>
      </c>
      <c r="B59" s="24">
        <f>B25-B57</f>
        <v>441000</v>
      </c>
    </row>
    <row r="60">
      <c r="B60" s="15"/>
    </row>
    <row r="62">
      <c r="A62" s="8" t="s">
        <v>55</v>
      </c>
      <c r="B62" s="25">
        <f>B57/12*4</f>
        <v>447000</v>
      </c>
    </row>
    <row r="63">
      <c r="A63" s="8" t="s">
        <v>56</v>
      </c>
      <c r="B63" s="26">
        <v>350000.0</v>
      </c>
    </row>
  </sheetData>
  <mergeCells count="3">
    <mergeCell ref="A1:D1"/>
    <mergeCell ref="A8:D8"/>
    <mergeCell ref="A27:D27"/>
  </mergeCells>
  <conditionalFormatting sqref="B59">
    <cfRule type="expression" dxfId="0" priority="1" stopIfTrue="1">
      <formula>B59&gt;=0</formula>
    </cfRule>
  </conditionalFormatting>
  <conditionalFormatting sqref="B59">
    <cfRule type="expression" dxfId="1" priority="2" stopIfTrue="1">
      <formula>B59&lt;0</formula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>
      <pane xSplit="1.0" ySplit="6.0" topLeftCell="B7" activePane="bottomRight" state="frozen"/>
      <selection activeCell="B1" sqref="B1" pane="topRight"/>
      <selection activeCell="A7" sqref="A7" pane="bottomLeft"/>
      <selection activeCell="B7" sqref="B7" pane="bottomRight"/>
    </sheetView>
  </sheetViews>
  <sheetFormatPr customHeight="1" defaultColWidth="12.63" defaultRowHeight="15.75"/>
  <cols>
    <col customWidth="1" min="1" max="1" width="20.25"/>
    <col customWidth="1" min="2" max="13" width="8.88"/>
  </cols>
  <sheetData>
    <row r="1" ht="69.75" customHeight="1">
      <c r="B1" s="2" t="s">
        <v>94</v>
      </c>
    </row>
    <row r="3">
      <c r="A3" s="4" t="s">
        <v>14</v>
      </c>
      <c r="B3" s="27" t="str">
        <f>'Annual Budget'!B3</f>
        <v/>
      </c>
    </row>
    <row r="4">
      <c r="A4" s="4" t="s">
        <v>15</v>
      </c>
      <c r="B4" s="27" t="str">
        <f>'Annual Budget'!B4</f>
        <v/>
      </c>
    </row>
    <row r="6">
      <c r="A6" s="10" t="s">
        <v>16</v>
      </c>
      <c r="B6" s="10" t="s">
        <v>58</v>
      </c>
      <c r="C6" s="10" t="s">
        <v>59</v>
      </c>
      <c r="D6" s="10" t="s">
        <v>60</v>
      </c>
      <c r="E6" s="10" t="s">
        <v>61</v>
      </c>
      <c r="F6" s="10" t="s">
        <v>62</v>
      </c>
      <c r="G6" s="10" t="s">
        <v>63</v>
      </c>
      <c r="H6" s="10" t="s">
        <v>64</v>
      </c>
      <c r="I6" s="10" t="s">
        <v>65</v>
      </c>
      <c r="J6" s="10" t="s">
        <v>66</v>
      </c>
      <c r="K6" s="10" t="s">
        <v>67</v>
      </c>
      <c r="L6" s="10" t="s">
        <v>68</v>
      </c>
      <c r="M6" s="10" t="s">
        <v>69</v>
      </c>
      <c r="N6" s="10" t="s">
        <v>70</v>
      </c>
    </row>
    <row r="8">
      <c r="A8" s="11" t="s">
        <v>20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>
      <c r="A9" s="27" t="str">
        <f>'Annual Budget'!A9</f>
        <v>4010 - Individual donations</v>
      </c>
      <c r="B9" s="12">
        <v>30000.0</v>
      </c>
      <c r="C9" s="12">
        <v>30000.0</v>
      </c>
      <c r="D9" s="12">
        <v>33750.0</v>
      </c>
      <c r="E9" s="12">
        <v>33750.0</v>
      </c>
      <c r="F9" s="12">
        <v>33750.0</v>
      </c>
      <c r="G9" s="12">
        <v>26250.0</v>
      </c>
      <c r="H9" s="12">
        <v>26250.0</v>
      </c>
      <c r="I9" s="12">
        <v>30000.0</v>
      </c>
      <c r="J9" s="12">
        <v>37500.0</v>
      </c>
      <c r="K9" s="12">
        <v>37500.0</v>
      </c>
      <c r="L9" s="12">
        <v>56250.0</v>
      </c>
      <c r="M9" s="12">
        <v>75000.0</v>
      </c>
      <c r="N9" s="29">
        <f t="shared" ref="N9:N24" si="1">SUM(B9:M9)</f>
        <v>450000</v>
      </c>
    </row>
    <row r="10">
      <c r="A10" s="27" t="str">
        <f>'Annual Budget'!A10</f>
        <v>4020 - Corporate donations</v>
      </c>
      <c r="B10" s="12">
        <v>30000.0</v>
      </c>
      <c r="C10" s="12">
        <v>25000.0</v>
      </c>
      <c r="D10" s="12">
        <v>25000.0</v>
      </c>
      <c r="E10" s="12">
        <v>25000.0</v>
      </c>
      <c r="F10" s="12">
        <v>25000.0</v>
      </c>
      <c r="G10" s="12">
        <v>20000.0</v>
      </c>
      <c r="H10" s="12">
        <v>15000.0</v>
      </c>
      <c r="I10" s="12">
        <v>15000.0</v>
      </c>
      <c r="J10" s="12">
        <v>20000.0</v>
      </c>
      <c r="K10" s="12">
        <v>20000.0</v>
      </c>
      <c r="L10" s="12">
        <v>15000.0</v>
      </c>
      <c r="M10" s="12">
        <v>15000.0</v>
      </c>
      <c r="N10" s="29">
        <f t="shared" si="1"/>
        <v>250000</v>
      </c>
    </row>
    <row r="11">
      <c r="A11" s="27" t="str">
        <f>'Annual Budget'!A11</f>
        <v>4110 - Foundation grants</v>
      </c>
      <c r="B11" s="12">
        <v>16667.0</v>
      </c>
      <c r="C11" s="12">
        <v>16667.0</v>
      </c>
      <c r="D11" s="12">
        <v>18750.0</v>
      </c>
      <c r="E11" s="12">
        <v>18750.0</v>
      </c>
      <c r="F11" s="12">
        <v>18750.0</v>
      </c>
      <c r="G11" s="12">
        <v>14583.0</v>
      </c>
      <c r="H11" s="12">
        <v>14583.0</v>
      </c>
      <c r="I11" s="12">
        <v>16667.0</v>
      </c>
      <c r="J11" s="12">
        <v>20833.0</v>
      </c>
      <c r="K11" s="12">
        <v>20833.0</v>
      </c>
      <c r="L11" s="12">
        <v>31250.0</v>
      </c>
      <c r="M11" s="12">
        <v>41667.0</v>
      </c>
      <c r="N11" s="29">
        <f t="shared" si="1"/>
        <v>250000</v>
      </c>
    </row>
    <row r="12">
      <c r="A12" s="27" t="str">
        <f>'Annual Budget'!A12</f>
        <v>4120 - Government grants</v>
      </c>
      <c r="B12" s="12">
        <v>10000.0</v>
      </c>
      <c r="C12" s="12">
        <v>10000.0</v>
      </c>
      <c r="D12" s="12">
        <v>11250.0</v>
      </c>
      <c r="E12" s="12">
        <v>11250.0</v>
      </c>
      <c r="F12" s="12">
        <v>11250.0</v>
      </c>
      <c r="G12" s="12">
        <v>8750.0</v>
      </c>
      <c r="H12" s="12">
        <v>8750.0</v>
      </c>
      <c r="I12" s="12">
        <v>10000.0</v>
      </c>
      <c r="J12" s="12">
        <v>12500.0</v>
      </c>
      <c r="K12" s="12">
        <v>12500.0</v>
      </c>
      <c r="L12" s="12">
        <v>18750.0</v>
      </c>
      <c r="M12" s="12">
        <v>25000.0</v>
      </c>
      <c r="N12" s="29">
        <f t="shared" si="1"/>
        <v>150000</v>
      </c>
    </row>
    <row r="13">
      <c r="A13" s="27" t="str">
        <f>'Annual Budget'!A13</f>
        <v>4210 - Membership dues</v>
      </c>
      <c r="B13" s="12">
        <v>500.0</v>
      </c>
      <c r="C13" s="12">
        <v>333.0</v>
      </c>
      <c r="D13" s="12">
        <v>3750.0</v>
      </c>
      <c r="E13" s="12">
        <v>3750.0</v>
      </c>
      <c r="F13" s="12">
        <v>3750.0</v>
      </c>
      <c r="G13" s="12">
        <v>2917.0</v>
      </c>
      <c r="H13" s="12">
        <v>2917.0</v>
      </c>
      <c r="I13" s="12">
        <v>333.0</v>
      </c>
      <c r="J13" s="12">
        <v>4167.0</v>
      </c>
      <c r="K13" s="12">
        <v>4167.0</v>
      </c>
      <c r="L13" s="12">
        <v>6250.0</v>
      </c>
      <c r="M13" s="12">
        <v>8333.0</v>
      </c>
      <c r="N13" s="29">
        <f t="shared" si="1"/>
        <v>41167</v>
      </c>
    </row>
    <row r="14">
      <c r="A14" s="27" t="str">
        <f>'Annual Budget'!A14</f>
        <v>4220 - Program service fees</v>
      </c>
      <c r="B14" s="12">
        <v>38000.0</v>
      </c>
      <c r="C14" s="12">
        <v>38000.0</v>
      </c>
      <c r="D14" s="12">
        <v>42000.0</v>
      </c>
      <c r="E14" s="12">
        <v>42000.0</v>
      </c>
      <c r="F14" s="12">
        <v>42000.0</v>
      </c>
      <c r="G14" s="12">
        <v>32000.0</v>
      </c>
      <c r="H14" s="12">
        <v>32000.0</v>
      </c>
      <c r="I14" s="12">
        <v>36000.0</v>
      </c>
      <c r="J14" s="12">
        <v>44000.0</v>
      </c>
      <c r="K14" s="12">
        <v>44000.0</v>
      </c>
      <c r="L14" s="12">
        <v>60000.0</v>
      </c>
      <c r="M14" s="12">
        <v>50000.0</v>
      </c>
      <c r="N14" s="29">
        <f t="shared" si="1"/>
        <v>500000</v>
      </c>
    </row>
    <row r="15">
      <c r="A15" s="27" t="str">
        <f>'Annual Budget'!A15</f>
        <v>4300 - Events and fundraising</v>
      </c>
      <c r="B15" s="12">
        <v>8000.0</v>
      </c>
      <c r="C15" s="12">
        <v>5000.0</v>
      </c>
      <c r="D15" s="12">
        <v>10000.0</v>
      </c>
      <c r="E15" s="12">
        <v>12000.0</v>
      </c>
      <c r="F15" s="12">
        <v>8000.0</v>
      </c>
      <c r="G15" s="12">
        <v>15000.0</v>
      </c>
      <c r="H15" s="12">
        <v>20000.0</v>
      </c>
      <c r="I15" s="12">
        <v>8000.0</v>
      </c>
      <c r="J15" s="12">
        <v>10000.0</v>
      </c>
      <c r="K15" s="12">
        <v>12000.0</v>
      </c>
      <c r="L15" s="12">
        <v>10000.0</v>
      </c>
      <c r="M15" s="12">
        <v>7000.0</v>
      </c>
      <c r="N15" s="29">
        <f t="shared" si="1"/>
        <v>125000</v>
      </c>
    </row>
    <row r="16">
      <c r="A16" s="27" t="str">
        <f>'Annual Budget'!A16</f>
        <v>4400 - In-kind donations</v>
      </c>
      <c r="B16" s="12">
        <v>2500.0</v>
      </c>
      <c r="C16" s="12">
        <v>2500.0</v>
      </c>
      <c r="D16" s="12">
        <v>2500.0</v>
      </c>
      <c r="E16" s="12">
        <v>2500.0</v>
      </c>
      <c r="F16" s="12">
        <v>2500.0</v>
      </c>
      <c r="G16" s="12">
        <v>2500.0</v>
      </c>
      <c r="H16" s="12">
        <v>2500.0</v>
      </c>
      <c r="I16" s="12">
        <v>2500.0</v>
      </c>
      <c r="J16" s="12">
        <v>2500.0</v>
      </c>
      <c r="K16" s="12">
        <v>2500.0</v>
      </c>
      <c r="L16" s="12">
        <v>2500.0</v>
      </c>
      <c r="M16" s="12">
        <v>2500.0</v>
      </c>
      <c r="N16" s="29">
        <f t="shared" si="1"/>
        <v>30000</v>
      </c>
    </row>
    <row r="17">
      <c r="A17" s="27" t="str">
        <f>'Annual Budget'!A17</f>
        <v>4800 - Investment income</v>
      </c>
      <c r="B17" s="12">
        <v>1250.0</v>
      </c>
      <c r="C17" s="12">
        <v>1250.0</v>
      </c>
      <c r="D17" s="12">
        <v>1250.0</v>
      </c>
      <c r="E17" s="12">
        <v>1250.0</v>
      </c>
      <c r="F17" s="12">
        <v>1250.0</v>
      </c>
      <c r="G17" s="12">
        <v>1250.0</v>
      </c>
      <c r="H17" s="12">
        <v>1250.0</v>
      </c>
      <c r="I17" s="12">
        <v>1250.0</v>
      </c>
      <c r="J17" s="12">
        <v>1250.0</v>
      </c>
      <c r="K17" s="12">
        <v>1250.0</v>
      </c>
      <c r="L17" s="12">
        <v>1250.0</v>
      </c>
      <c r="M17" s="12">
        <v>1250.0</v>
      </c>
      <c r="N17" s="29">
        <f t="shared" si="1"/>
        <v>15000</v>
      </c>
    </row>
    <row r="18">
      <c r="A18" s="27" t="str">
        <f>'Annual Budget'!A18</f>
        <v>4900 - Other income</v>
      </c>
      <c r="B18" s="12">
        <v>1000.0</v>
      </c>
      <c r="C18" s="12">
        <v>1000.0</v>
      </c>
      <c r="D18" s="12">
        <v>1000.0</v>
      </c>
      <c r="E18" s="12">
        <v>1000.0</v>
      </c>
      <c r="F18" s="12">
        <v>1000.0</v>
      </c>
      <c r="G18" s="12">
        <v>1000.0</v>
      </c>
      <c r="H18" s="12">
        <v>1000.0</v>
      </c>
      <c r="I18" s="12">
        <v>1000.0</v>
      </c>
      <c r="J18" s="12">
        <v>1000.0</v>
      </c>
      <c r="K18" s="12">
        <v>1000.0</v>
      </c>
      <c r="L18" s="12">
        <v>1000.0</v>
      </c>
      <c r="M18" s="12">
        <v>1000.0</v>
      </c>
      <c r="N18" s="29">
        <f t="shared" si="1"/>
        <v>12000</v>
      </c>
    </row>
    <row r="19">
      <c r="A19" s="27" t="str">
        <f>'Annual Budget'!A19</f>
        <v/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9">
        <f t="shared" si="1"/>
        <v>0</v>
      </c>
    </row>
    <row r="20">
      <c r="A20" s="27" t="str">
        <f>'Annual Budget'!A20</f>
        <v/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9">
        <f t="shared" si="1"/>
        <v>0</v>
      </c>
    </row>
    <row r="21">
      <c r="A21" s="27" t="str">
        <f>'Annual Budget'!A21</f>
        <v/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9">
        <f t="shared" si="1"/>
        <v>0</v>
      </c>
    </row>
    <row r="22">
      <c r="A22" s="27" t="str">
        <f>'Annual Budget'!A22</f>
        <v/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9">
        <f t="shared" si="1"/>
        <v>0</v>
      </c>
    </row>
    <row r="23">
      <c r="A23" s="27" t="str">
        <f>'Annual Budget'!A23</f>
        <v/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9">
        <f t="shared" si="1"/>
        <v>0</v>
      </c>
    </row>
    <row r="24">
      <c r="A24" s="8" t="s">
        <v>31</v>
      </c>
      <c r="B24" s="21">
        <f t="shared" ref="B24:M24" si="2">SUM(B9:B23)</f>
        <v>137917</v>
      </c>
      <c r="C24" s="21">
        <f t="shared" si="2"/>
        <v>129750</v>
      </c>
      <c r="D24" s="21">
        <f t="shared" si="2"/>
        <v>149250</v>
      </c>
      <c r="E24" s="21">
        <f t="shared" si="2"/>
        <v>151250</v>
      </c>
      <c r="F24" s="21">
        <f t="shared" si="2"/>
        <v>147250</v>
      </c>
      <c r="G24" s="21">
        <f t="shared" si="2"/>
        <v>124250</v>
      </c>
      <c r="H24" s="21">
        <f t="shared" si="2"/>
        <v>124250</v>
      </c>
      <c r="I24" s="21">
        <f t="shared" si="2"/>
        <v>120750</v>
      </c>
      <c r="J24" s="21">
        <f t="shared" si="2"/>
        <v>153750</v>
      </c>
      <c r="K24" s="21">
        <f t="shared" si="2"/>
        <v>155750</v>
      </c>
      <c r="L24" s="21">
        <f t="shared" si="2"/>
        <v>202250</v>
      </c>
      <c r="M24" s="21">
        <f t="shared" si="2"/>
        <v>226750</v>
      </c>
      <c r="N24" s="31">
        <f t="shared" si="1"/>
        <v>1823167</v>
      </c>
    </row>
    <row r="26">
      <c r="A26" s="11" t="s">
        <v>32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9">
      <c r="A29" s="27" t="str">
        <f>'Annual Budget'!A30</f>
        <v>5010 - Salaries and wages</v>
      </c>
      <c r="B29" s="12">
        <v>70833.0</v>
      </c>
      <c r="C29" s="12">
        <v>70833.0</v>
      </c>
      <c r="D29" s="12">
        <v>70833.0</v>
      </c>
      <c r="E29" s="12">
        <v>70833.0</v>
      </c>
      <c r="F29" s="12">
        <v>70833.0</v>
      </c>
      <c r="G29" s="12">
        <v>70833.0</v>
      </c>
      <c r="H29" s="12">
        <v>70833.0</v>
      </c>
      <c r="I29" s="12">
        <v>70833.0</v>
      </c>
      <c r="J29" s="12">
        <v>70833.0</v>
      </c>
      <c r="K29" s="12">
        <v>70833.0</v>
      </c>
      <c r="L29" s="12">
        <v>70833.0</v>
      </c>
      <c r="M29" s="12">
        <v>70833.0</v>
      </c>
      <c r="N29" s="29">
        <f t="shared" ref="N29:N36" si="3">SUM(B29:M29)</f>
        <v>849996</v>
      </c>
    </row>
    <row r="30">
      <c r="A30" s="27" t="str">
        <f>'Annual Budget'!A31</f>
        <v>5020 - Payroll taxes</v>
      </c>
      <c r="B30" s="12">
        <v>7083.0</v>
      </c>
      <c r="C30" s="12">
        <v>7083.0</v>
      </c>
      <c r="D30" s="12">
        <v>7083.0</v>
      </c>
      <c r="E30" s="12">
        <v>7083.0</v>
      </c>
      <c r="F30" s="12">
        <v>7083.0</v>
      </c>
      <c r="G30" s="12">
        <v>7083.0</v>
      </c>
      <c r="H30" s="12">
        <v>7083.0</v>
      </c>
      <c r="I30" s="12">
        <v>7083.0</v>
      </c>
      <c r="J30" s="12">
        <v>7083.0</v>
      </c>
      <c r="K30" s="12">
        <v>7083.0</v>
      </c>
      <c r="L30" s="12">
        <v>7083.0</v>
      </c>
      <c r="M30" s="12">
        <v>7083.0</v>
      </c>
      <c r="N30" s="29">
        <f t="shared" si="3"/>
        <v>84996</v>
      </c>
    </row>
    <row r="31">
      <c r="A31" s="27" t="str">
        <f>'Annual Budget'!A32</f>
        <v>5030 - Employee benefits</v>
      </c>
      <c r="B31" s="12">
        <v>10000.0</v>
      </c>
      <c r="C31" s="12">
        <v>10000.0</v>
      </c>
      <c r="D31" s="12">
        <v>10000.0</v>
      </c>
      <c r="E31" s="12">
        <v>10000.0</v>
      </c>
      <c r="F31" s="12">
        <v>10000.0</v>
      </c>
      <c r="G31" s="12">
        <v>10000.0</v>
      </c>
      <c r="H31" s="12">
        <v>10000.0</v>
      </c>
      <c r="I31" s="12">
        <v>10000.0</v>
      </c>
      <c r="J31" s="12">
        <v>10000.0</v>
      </c>
      <c r="K31" s="12">
        <v>10000.0</v>
      </c>
      <c r="L31" s="12">
        <v>10000.0</v>
      </c>
      <c r="M31" s="12">
        <v>10000.0</v>
      </c>
      <c r="N31" s="29">
        <f t="shared" si="3"/>
        <v>120000</v>
      </c>
    </row>
    <row r="32">
      <c r="A32" s="27" t="str">
        <f>'Annual Budget'!A33</f>
        <v>5040 - Retirement contributions</v>
      </c>
      <c r="B32" s="12">
        <v>0.0</v>
      </c>
      <c r="C32" s="12">
        <v>0.0</v>
      </c>
      <c r="D32" s="12">
        <v>0.0</v>
      </c>
      <c r="E32" s="12">
        <v>0.0</v>
      </c>
      <c r="F32" s="12">
        <v>0.0</v>
      </c>
      <c r="G32" s="12">
        <v>0.0</v>
      </c>
      <c r="H32" s="12">
        <v>0.0</v>
      </c>
      <c r="I32" s="12">
        <v>0.0</v>
      </c>
      <c r="J32" s="12">
        <v>0.0</v>
      </c>
      <c r="K32" s="12">
        <v>0.0</v>
      </c>
      <c r="L32" s="12">
        <v>0.0</v>
      </c>
      <c r="M32" s="12">
        <v>0.0</v>
      </c>
      <c r="N32" s="29">
        <f t="shared" si="3"/>
        <v>0</v>
      </c>
    </row>
    <row r="33">
      <c r="A33" s="27" t="str">
        <f>'Annual Budget'!A34</f>
        <v>5050 - Professional development</v>
      </c>
      <c r="B33" s="12">
        <v>1250.0</v>
      </c>
      <c r="C33" s="12">
        <v>1250.0</v>
      </c>
      <c r="D33" s="12">
        <v>1250.0</v>
      </c>
      <c r="E33" s="12">
        <v>1250.0</v>
      </c>
      <c r="F33" s="12">
        <v>1250.0</v>
      </c>
      <c r="G33" s="12">
        <v>1250.0</v>
      </c>
      <c r="H33" s="12">
        <v>1250.0</v>
      </c>
      <c r="I33" s="12">
        <v>1250.0</v>
      </c>
      <c r="J33" s="12">
        <v>1250.0</v>
      </c>
      <c r="K33" s="12">
        <v>1250.0</v>
      </c>
      <c r="L33" s="12">
        <v>1250.0</v>
      </c>
      <c r="M33" s="12">
        <v>1250.0</v>
      </c>
      <c r="N33" s="29">
        <f t="shared" si="3"/>
        <v>15000</v>
      </c>
    </row>
    <row r="34">
      <c r="A34" s="27" t="str">
        <f>'Annual Budget'!A35</f>
        <v/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29">
        <f t="shared" si="3"/>
        <v>0</v>
      </c>
    </row>
    <row r="35">
      <c r="A35" s="27" t="str">
        <f>'Annual Budget'!A36</f>
        <v/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29">
        <f t="shared" si="3"/>
        <v>0</v>
      </c>
    </row>
    <row r="36">
      <c r="A36" s="27" t="str">
        <f>'Annual Budget'!A37</f>
        <v/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29">
        <f t="shared" si="3"/>
        <v>0</v>
      </c>
    </row>
    <row r="37">
      <c r="A37" s="8" t="s">
        <v>39</v>
      </c>
      <c r="B37" s="21">
        <f t="shared" ref="B37:M37" si="4">SUM(B29:B36)</f>
        <v>89166</v>
      </c>
      <c r="C37" s="21">
        <f t="shared" si="4"/>
        <v>89166</v>
      </c>
      <c r="D37" s="21">
        <f t="shared" si="4"/>
        <v>89166</v>
      </c>
      <c r="E37" s="21">
        <f t="shared" si="4"/>
        <v>89166</v>
      </c>
      <c r="F37" s="21">
        <f t="shared" si="4"/>
        <v>89166</v>
      </c>
      <c r="G37" s="21">
        <f t="shared" si="4"/>
        <v>89166</v>
      </c>
      <c r="H37" s="21">
        <f t="shared" si="4"/>
        <v>89166</v>
      </c>
      <c r="I37" s="21">
        <f t="shared" si="4"/>
        <v>89166</v>
      </c>
      <c r="J37" s="21">
        <f t="shared" si="4"/>
        <v>89166</v>
      </c>
      <c r="K37" s="21">
        <f t="shared" si="4"/>
        <v>89166</v>
      </c>
      <c r="L37" s="21">
        <f t="shared" si="4"/>
        <v>89166</v>
      </c>
      <c r="M37" s="21">
        <f t="shared" si="4"/>
        <v>89166</v>
      </c>
    </row>
    <row r="39">
      <c r="A39" s="27" t="str">
        <f>'Annual Budget'!A41</f>
        <v>6010 - Rent and utilities</v>
      </c>
      <c r="B39" s="12">
        <v>5000.0</v>
      </c>
      <c r="C39" s="12">
        <v>5000.0</v>
      </c>
      <c r="D39" s="12">
        <v>5000.0</v>
      </c>
      <c r="E39" s="12">
        <v>5000.0</v>
      </c>
      <c r="F39" s="12">
        <v>5000.0</v>
      </c>
      <c r="G39" s="12">
        <v>5000.0</v>
      </c>
      <c r="H39" s="12">
        <v>5000.0</v>
      </c>
      <c r="I39" s="12">
        <v>5000.0</v>
      </c>
      <c r="J39" s="12">
        <v>5000.0</v>
      </c>
      <c r="K39" s="12">
        <v>5000.0</v>
      </c>
      <c r="L39" s="12">
        <v>5000.0</v>
      </c>
      <c r="M39" s="12">
        <v>5000.0</v>
      </c>
      <c r="N39" s="29">
        <f t="shared" ref="N39:N52" si="5">SUM(B39:M39)</f>
        <v>60000</v>
      </c>
    </row>
    <row r="40">
      <c r="A40" s="27" t="str">
        <f>'Annual Budget'!A42</f>
        <v>6020 - Office supplies</v>
      </c>
      <c r="B40" s="12">
        <v>0.0</v>
      </c>
      <c r="C40" s="12">
        <v>0.0</v>
      </c>
      <c r="D40" s="12">
        <v>0.0</v>
      </c>
      <c r="E40" s="12">
        <v>0.0</v>
      </c>
      <c r="F40" s="12">
        <v>0.0</v>
      </c>
      <c r="G40" s="12">
        <v>0.0</v>
      </c>
      <c r="H40" s="12">
        <v>0.0</v>
      </c>
      <c r="I40" s="12">
        <v>0.0</v>
      </c>
      <c r="J40" s="12">
        <v>0.0</v>
      </c>
      <c r="K40" s="12">
        <v>0.0</v>
      </c>
      <c r="L40" s="12">
        <v>0.0</v>
      </c>
      <c r="M40" s="12">
        <v>0.0</v>
      </c>
      <c r="N40" s="29">
        <f t="shared" si="5"/>
        <v>0</v>
      </c>
    </row>
    <row r="41">
      <c r="A41" s="27" t="str">
        <f>'Annual Budget'!A43</f>
        <v>6030 - Technology and software</v>
      </c>
      <c r="B41" s="12">
        <v>2000.0</v>
      </c>
      <c r="C41" s="12">
        <v>2000.0</v>
      </c>
      <c r="D41" s="12">
        <v>2000.0</v>
      </c>
      <c r="E41" s="12">
        <v>2000.0</v>
      </c>
      <c r="F41" s="12">
        <v>2000.0</v>
      </c>
      <c r="G41" s="12">
        <v>2000.0</v>
      </c>
      <c r="H41" s="12">
        <v>2000.0</v>
      </c>
      <c r="I41" s="12">
        <v>2000.0</v>
      </c>
      <c r="J41" s="12">
        <v>2000.0</v>
      </c>
      <c r="K41" s="12">
        <v>2000.0</v>
      </c>
      <c r="L41" s="12">
        <v>2000.0</v>
      </c>
      <c r="M41" s="12">
        <v>2000.0</v>
      </c>
      <c r="N41" s="29">
        <f t="shared" si="5"/>
        <v>24000</v>
      </c>
    </row>
    <row r="42">
      <c r="A42" s="27" t="str">
        <f>'Annual Budget'!A44</f>
        <v>6040- Insurance</v>
      </c>
      <c r="B42" s="12">
        <v>1000.0</v>
      </c>
      <c r="C42" s="12">
        <v>1000.0</v>
      </c>
      <c r="D42" s="12">
        <v>1000.0</v>
      </c>
      <c r="E42" s="12">
        <v>1000.0</v>
      </c>
      <c r="F42" s="12">
        <v>1000.0</v>
      </c>
      <c r="G42" s="12">
        <v>1000.0</v>
      </c>
      <c r="H42" s="12">
        <v>1000.0</v>
      </c>
      <c r="I42" s="12">
        <v>1000.0</v>
      </c>
      <c r="J42" s="12">
        <v>1000.0</v>
      </c>
      <c r="K42" s="12">
        <v>1000.0</v>
      </c>
      <c r="L42" s="12">
        <v>1000.0</v>
      </c>
      <c r="M42" s="12">
        <v>1000.0</v>
      </c>
      <c r="N42" s="29">
        <f t="shared" si="5"/>
        <v>12000</v>
      </c>
    </row>
    <row r="43">
      <c r="A43" s="27" t="str">
        <f>'Annual Budget'!A45</f>
        <v>6050- Professional fees</v>
      </c>
      <c r="B43" s="12">
        <v>2917.0</v>
      </c>
      <c r="C43" s="12">
        <v>2917.0</v>
      </c>
      <c r="D43" s="12">
        <v>2917.0</v>
      </c>
      <c r="E43" s="12">
        <v>2917.0</v>
      </c>
      <c r="F43" s="12">
        <v>2917.0</v>
      </c>
      <c r="G43" s="12">
        <v>2917.0</v>
      </c>
      <c r="H43" s="12">
        <v>2917.0</v>
      </c>
      <c r="I43" s="12">
        <v>2917.0</v>
      </c>
      <c r="J43" s="12">
        <v>2917.0</v>
      </c>
      <c r="K43" s="12">
        <v>2917.0</v>
      </c>
      <c r="L43" s="12">
        <v>2917.0</v>
      </c>
      <c r="M43" s="12">
        <v>2917.0</v>
      </c>
      <c r="N43" s="29">
        <f t="shared" si="5"/>
        <v>35004</v>
      </c>
    </row>
    <row r="44">
      <c r="A44" s="27" t="str">
        <f>'Annual Budget'!A46</f>
        <v>6060 - Marketing</v>
      </c>
      <c r="B44" s="12">
        <v>3333.0</v>
      </c>
      <c r="C44" s="12">
        <v>3333.0</v>
      </c>
      <c r="D44" s="12">
        <v>3333.0</v>
      </c>
      <c r="E44" s="12">
        <v>3333.0</v>
      </c>
      <c r="F44" s="12">
        <v>3333.0</v>
      </c>
      <c r="G44" s="12">
        <v>3333.0</v>
      </c>
      <c r="H44" s="12">
        <v>3333.0</v>
      </c>
      <c r="I44" s="12">
        <v>3333.0</v>
      </c>
      <c r="J44" s="12">
        <v>3333.0</v>
      </c>
      <c r="K44" s="12">
        <v>3333.0</v>
      </c>
      <c r="L44" s="12">
        <v>3333.0</v>
      </c>
      <c r="M44" s="12">
        <v>3333.0</v>
      </c>
      <c r="N44" s="29">
        <f t="shared" si="5"/>
        <v>39996</v>
      </c>
    </row>
    <row r="45">
      <c r="A45" s="27" t="str">
        <f>'Annual Budget'!A47</f>
        <v>6070 - Program supplies</v>
      </c>
      <c r="B45" s="12">
        <v>7083.0</v>
      </c>
      <c r="C45" s="12">
        <v>7083.0</v>
      </c>
      <c r="D45" s="12">
        <v>7083.0</v>
      </c>
      <c r="E45" s="12">
        <v>7083.0</v>
      </c>
      <c r="F45" s="12">
        <v>7083.0</v>
      </c>
      <c r="G45" s="12">
        <v>7083.0</v>
      </c>
      <c r="H45" s="12">
        <v>7083.0</v>
      </c>
      <c r="I45" s="12">
        <v>7083.0</v>
      </c>
      <c r="J45" s="12">
        <v>7083.0</v>
      </c>
      <c r="K45" s="12">
        <v>7083.0</v>
      </c>
      <c r="L45" s="12">
        <v>7083.0</v>
      </c>
      <c r="M45" s="12">
        <v>7083.0</v>
      </c>
      <c r="N45" s="29">
        <f t="shared" si="5"/>
        <v>84996</v>
      </c>
    </row>
    <row r="46">
      <c r="A46" s="27" t="str">
        <f>'Annual Budget'!A48</f>
        <v>6080 -Travel</v>
      </c>
      <c r="B46" s="12">
        <v>1250.0</v>
      </c>
      <c r="C46" s="12">
        <v>1250.0</v>
      </c>
      <c r="D46" s="12">
        <v>1250.0</v>
      </c>
      <c r="E46" s="12">
        <v>1250.0</v>
      </c>
      <c r="F46" s="12">
        <v>1250.0</v>
      </c>
      <c r="G46" s="12">
        <v>1250.0</v>
      </c>
      <c r="H46" s="12">
        <v>1250.0</v>
      </c>
      <c r="I46" s="12">
        <v>1250.0</v>
      </c>
      <c r="J46" s="12">
        <v>1250.0</v>
      </c>
      <c r="K46" s="12">
        <v>1250.0</v>
      </c>
      <c r="L46" s="12">
        <v>1250.0</v>
      </c>
      <c r="M46" s="12">
        <v>1250.0</v>
      </c>
      <c r="N46" s="29">
        <f t="shared" si="5"/>
        <v>15000</v>
      </c>
    </row>
    <row r="47">
      <c r="A47" s="27" t="str">
        <f>'Annual Budget'!A49</f>
        <v>6090 - Maintenance</v>
      </c>
      <c r="B47" s="12">
        <v>0.0</v>
      </c>
      <c r="C47" s="12">
        <v>0.0</v>
      </c>
      <c r="D47" s="12">
        <v>0.0</v>
      </c>
      <c r="E47" s="12">
        <v>0.0</v>
      </c>
      <c r="F47" s="12">
        <v>0.0</v>
      </c>
      <c r="G47" s="12">
        <v>0.0</v>
      </c>
      <c r="H47" s="12">
        <v>0.0</v>
      </c>
      <c r="I47" s="12">
        <v>0.0</v>
      </c>
      <c r="J47" s="12">
        <v>0.0</v>
      </c>
      <c r="K47" s="12">
        <v>0.0</v>
      </c>
      <c r="L47" s="12">
        <v>0.0</v>
      </c>
      <c r="M47" s="12">
        <v>0.0</v>
      </c>
      <c r="N47" s="29">
        <f t="shared" si="5"/>
        <v>0</v>
      </c>
    </row>
    <row r="48">
      <c r="A48" s="27" t="str">
        <f>'Annual Budget'!A50</f>
        <v>6900 - Depreciation</v>
      </c>
      <c r="B48" s="12">
        <v>0.0</v>
      </c>
      <c r="C48" s="12">
        <v>0.0</v>
      </c>
      <c r="D48" s="12">
        <v>0.0</v>
      </c>
      <c r="E48" s="12">
        <v>0.0</v>
      </c>
      <c r="F48" s="12">
        <v>0.0</v>
      </c>
      <c r="G48" s="12">
        <v>0.0</v>
      </c>
      <c r="H48" s="12">
        <v>0.0</v>
      </c>
      <c r="I48" s="12">
        <v>0.0</v>
      </c>
      <c r="J48" s="12">
        <v>0.0</v>
      </c>
      <c r="K48" s="12">
        <v>0.0</v>
      </c>
      <c r="L48" s="12">
        <v>0.0</v>
      </c>
      <c r="M48" s="12">
        <v>0.0</v>
      </c>
      <c r="N48" s="29">
        <f t="shared" si="5"/>
        <v>0</v>
      </c>
    </row>
    <row r="49">
      <c r="A49" s="27" t="str">
        <f>'Annual Budget'!A51</f>
        <v>6990 - Other</v>
      </c>
      <c r="B49" s="12">
        <v>0.0</v>
      </c>
      <c r="C49" s="12">
        <v>0.0</v>
      </c>
      <c r="D49" s="12">
        <v>0.0</v>
      </c>
      <c r="E49" s="12">
        <v>0.0</v>
      </c>
      <c r="F49" s="12">
        <v>0.0</v>
      </c>
      <c r="G49" s="12">
        <v>0.0</v>
      </c>
      <c r="H49" s="12">
        <v>0.0</v>
      </c>
      <c r="I49" s="12">
        <v>0.0</v>
      </c>
      <c r="J49" s="12">
        <v>0.0</v>
      </c>
      <c r="K49" s="12">
        <v>0.0</v>
      </c>
      <c r="L49" s="12">
        <v>0.0</v>
      </c>
      <c r="M49" s="12">
        <v>0.0</v>
      </c>
      <c r="N49" s="29">
        <f t="shared" si="5"/>
        <v>0</v>
      </c>
    </row>
    <row r="50">
      <c r="A50" s="27" t="str">
        <f>'Annual Budget'!A52</f>
        <v/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29">
        <f t="shared" si="5"/>
        <v>0</v>
      </c>
    </row>
    <row r="51">
      <c r="A51" s="27" t="str">
        <f>'Annual Budget'!A53</f>
        <v/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29">
        <f t="shared" si="5"/>
        <v>0</v>
      </c>
    </row>
    <row r="52">
      <c r="A52" s="27" t="str">
        <f>'Annual Budget'!A54</f>
        <v/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29">
        <f t="shared" si="5"/>
        <v>0</v>
      </c>
    </row>
    <row r="53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32"/>
    </row>
    <row r="54">
      <c r="A54" s="8" t="s">
        <v>52</v>
      </c>
      <c r="B54" s="21">
        <f t="shared" ref="B54:M54" si="6">SUM(B39:B53)</f>
        <v>22583</v>
      </c>
      <c r="C54" s="21">
        <f t="shared" si="6"/>
        <v>22583</v>
      </c>
      <c r="D54" s="21">
        <f t="shared" si="6"/>
        <v>22583</v>
      </c>
      <c r="E54" s="21">
        <f t="shared" si="6"/>
        <v>22583</v>
      </c>
      <c r="F54" s="21">
        <f t="shared" si="6"/>
        <v>22583</v>
      </c>
      <c r="G54" s="21">
        <f t="shared" si="6"/>
        <v>22583</v>
      </c>
      <c r="H54" s="21">
        <f t="shared" si="6"/>
        <v>22583</v>
      </c>
      <c r="I54" s="21">
        <f t="shared" si="6"/>
        <v>22583</v>
      </c>
      <c r="J54" s="21">
        <f t="shared" si="6"/>
        <v>22583</v>
      </c>
      <c r="K54" s="21">
        <f t="shared" si="6"/>
        <v>22583</v>
      </c>
      <c r="L54" s="21">
        <f t="shared" si="6"/>
        <v>22583</v>
      </c>
      <c r="M54" s="21">
        <f t="shared" si="6"/>
        <v>22583</v>
      </c>
      <c r="N54" s="15">
        <f>SUM(B54:M54)</f>
        <v>270996</v>
      </c>
    </row>
    <row r="56">
      <c r="A56" s="8" t="s">
        <v>53</v>
      </c>
      <c r="B56" s="45">
        <f t="shared" ref="B56:M56" si="7">B37+B54</f>
        <v>111749</v>
      </c>
      <c r="C56" s="45">
        <f t="shared" si="7"/>
        <v>111749</v>
      </c>
      <c r="D56" s="45">
        <f t="shared" si="7"/>
        <v>111749</v>
      </c>
      <c r="E56" s="45">
        <f t="shared" si="7"/>
        <v>111749</v>
      </c>
      <c r="F56" s="45">
        <f t="shared" si="7"/>
        <v>111749</v>
      </c>
      <c r="G56" s="45">
        <f t="shared" si="7"/>
        <v>111749</v>
      </c>
      <c r="H56" s="45">
        <f t="shared" si="7"/>
        <v>111749</v>
      </c>
      <c r="I56" s="45">
        <f t="shared" si="7"/>
        <v>111749</v>
      </c>
      <c r="J56" s="45">
        <f t="shared" si="7"/>
        <v>111749</v>
      </c>
      <c r="K56" s="45">
        <f t="shared" si="7"/>
        <v>111749</v>
      </c>
      <c r="L56" s="45">
        <f t="shared" si="7"/>
        <v>111749</v>
      </c>
      <c r="M56" s="45">
        <f t="shared" si="7"/>
        <v>111749</v>
      </c>
      <c r="N56" s="66">
        <f>SUM(B56:M56)</f>
        <v>1340988</v>
      </c>
    </row>
    <row r="58">
      <c r="A58" s="8" t="s">
        <v>54</v>
      </c>
      <c r="B58" s="66">
        <f t="shared" ref="B58:N58" si="8">B24-B56</f>
        <v>26168</v>
      </c>
      <c r="C58" s="66">
        <f t="shared" si="8"/>
        <v>18001</v>
      </c>
      <c r="D58" s="66">
        <f t="shared" si="8"/>
        <v>37501</v>
      </c>
      <c r="E58" s="66">
        <f t="shared" si="8"/>
        <v>39501</v>
      </c>
      <c r="F58" s="66">
        <f t="shared" si="8"/>
        <v>35501</v>
      </c>
      <c r="G58" s="66">
        <f t="shared" si="8"/>
        <v>12501</v>
      </c>
      <c r="H58" s="66">
        <f t="shared" si="8"/>
        <v>12501</v>
      </c>
      <c r="I58" s="66">
        <f t="shared" si="8"/>
        <v>9001</v>
      </c>
      <c r="J58" s="66">
        <f t="shared" si="8"/>
        <v>42001</v>
      </c>
      <c r="K58" s="66">
        <f t="shared" si="8"/>
        <v>44001</v>
      </c>
      <c r="L58" s="66">
        <f t="shared" si="8"/>
        <v>90501</v>
      </c>
      <c r="M58" s="66">
        <f t="shared" si="8"/>
        <v>115001</v>
      </c>
      <c r="N58" s="66">
        <f t="shared" si="8"/>
        <v>482179</v>
      </c>
    </row>
    <row r="60">
      <c r="A60" s="8" t="s">
        <v>71</v>
      </c>
      <c r="B60" s="67">
        <f>B58</f>
        <v>26168</v>
      </c>
      <c r="C60" s="67">
        <f t="shared" ref="C60:M60" si="9">B60+C58</f>
        <v>44169</v>
      </c>
      <c r="D60" s="67">
        <f t="shared" si="9"/>
        <v>81670</v>
      </c>
      <c r="E60" s="67">
        <f t="shared" si="9"/>
        <v>121171</v>
      </c>
      <c r="F60" s="67">
        <f t="shared" si="9"/>
        <v>156672</v>
      </c>
      <c r="G60" s="67">
        <f t="shared" si="9"/>
        <v>169173</v>
      </c>
      <c r="H60" s="67">
        <f t="shared" si="9"/>
        <v>181674</v>
      </c>
      <c r="I60" s="67">
        <f t="shared" si="9"/>
        <v>190675</v>
      </c>
      <c r="J60" s="67">
        <f t="shared" si="9"/>
        <v>232676</v>
      </c>
      <c r="K60" s="67">
        <f t="shared" si="9"/>
        <v>276677</v>
      </c>
      <c r="L60" s="67">
        <f t="shared" si="9"/>
        <v>367178</v>
      </c>
      <c r="M60" s="67">
        <f t="shared" si="9"/>
        <v>482179</v>
      </c>
      <c r="N60" s="36"/>
    </row>
  </sheetData>
  <mergeCells count="1">
    <mergeCell ref="B1:N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>
      <pane xSplit="1.0" ySplit="6.0" topLeftCell="B7" activePane="bottomRight" state="frozen"/>
      <selection activeCell="B1" sqref="B1" pane="topRight"/>
      <selection activeCell="A7" sqref="A7" pane="bottomLeft"/>
      <selection activeCell="B7" sqref="B7" pane="bottomRight"/>
    </sheetView>
  </sheetViews>
  <sheetFormatPr customHeight="1" defaultColWidth="12.63" defaultRowHeight="15.75"/>
  <cols>
    <col customWidth="1" min="1" max="1" width="25.13"/>
  </cols>
  <sheetData>
    <row r="1" ht="66.75" customHeight="1">
      <c r="B1" s="2" t="s">
        <v>72</v>
      </c>
    </row>
    <row r="3">
      <c r="A3" s="4" t="s">
        <v>73</v>
      </c>
      <c r="B3" s="27" t="str">
        <f>'Sample Annual Budget'!B3</f>
        <v>Hope Community Foundation</v>
      </c>
    </row>
    <row r="4">
      <c r="A4" s="4" t="s">
        <v>74</v>
      </c>
      <c r="B4" s="37">
        <v>46022.0</v>
      </c>
    </row>
    <row r="6">
      <c r="A6" s="38" t="s">
        <v>16</v>
      </c>
      <c r="B6" s="38" t="s">
        <v>75</v>
      </c>
      <c r="C6" s="38" t="s">
        <v>76</v>
      </c>
      <c r="D6" s="38" t="s">
        <v>77</v>
      </c>
      <c r="E6" s="38" t="s">
        <v>78</v>
      </c>
      <c r="F6" s="38" t="s">
        <v>79</v>
      </c>
    </row>
    <row r="8">
      <c r="A8" s="11" t="s">
        <v>20</v>
      </c>
      <c r="B8" s="28"/>
      <c r="C8" s="28"/>
      <c r="D8" s="28"/>
      <c r="E8" s="28"/>
      <c r="F8" s="28"/>
    </row>
    <row r="9">
      <c r="A9" s="27" t="str">
        <f>'Sample Annual Budget'!A9</f>
        <v>4010 - Individual donations</v>
      </c>
      <c r="B9" s="29">
        <f>'Sample Annual Budget'!B9</f>
        <v>450000</v>
      </c>
      <c r="C9" s="29">
        <f>'Sample Monthly Detail'!N9</f>
        <v>450000</v>
      </c>
      <c r="D9" s="29">
        <f t="shared" ref="D9:D24" si="1">C9-B9</f>
        <v>0</v>
      </c>
      <c r="E9" s="13">
        <f t="shared" ref="E9:E24" si="2">IF(B9=0,,D9/B9)</f>
        <v>0</v>
      </c>
      <c r="F9" s="27" t="str">
        <f t="shared" ref="F9:F23" si="3">IF(C9="","",IF(E9&gt;0.1,"✓ Over",IF(E9&lt;-0.1,"⚠ Under","○ On Track")))</f>
        <v>○ On Track</v>
      </c>
    </row>
    <row r="10">
      <c r="A10" s="27" t="str">
        <f>'Sample Annual Budget'!A10</f>
        <v>4020 - Corporate donations</v>
      </c>
      <c r="B10" s="29">
        <f>'Sample Annual Budget'!B10</f>
        <v>250000</v>
      </c>
      <c r="C10" s="29">
        <f>'Sample Monthly Detail'!N10</f>
        <v>250000</v>
      </c>
      <c r="D10" s="29">
        <f t="shared" si="1"/>
        <v>0</v>
      </c>
      <c r="E10" s="13">
        <f t="shared" si="2"/>
        <v>0</v>
      </c>
      <c r="F10" s="27" t="str">
        <f t="shared" si="3"/>
        <v>○ On Track</v>
      </c>
    </row>
    <row r="11">
      <c r="A11" s="27" t="str">
        <f>'Sample Annual Budget'!A11</f>
        <v>4110 - Foundation grants</v>
      </c>
      <c r="B11" s="29">
        <f>'Sample Annual Budget'!B11</f>
        <v>300000</v>
      </c>
      <c r="C11" s="29">
        <f>'Sample Monthly Detail'!N11</f>
        <v>250000</v>
      </c>
      <c r="D11" s="29">
        <f t="shared" si="1"/>
        <v>-50000</v>
      </c>
      <c r="E11" s="13">
        <f t="shared" si="2"/>
        <v>-0.1666666667</v>
      </c>
      <c r="F11" s="27" t="str">
        <f t="shared" si="3"/>
        <v>⚠ Under</v>
      </c>
    </row>
    <row r="12">
      <c r="A12" s="27" t="str">
        <f>'Sample Annual Budget'!A12</f>
        <v>4120 - Government grants</v>
      </c>
      <c r="B12" s="29">
        <f>'Sample Annual Budget'!B12</f>
        <v>150000</v>
      </c>
      <c r="C12" s="29">
        <f>'Sample Monthly Detail'!N12</f>
        <v>150000</v>
      </c>
      <c r="D12" s="29">
        <f t="shared" si="1"/>
        <v>0</v>
      </c>
      <c r="E12" s="13">
        <f t="shared" si="2"/>
        <v>0</v>
      </c>
      <c r="F12" s="27" t="str">
        <f t="shared" si="3"/>
        <v>○ On Track</v>
      </c>
    </row>
    <row r="13">
      <c r="A13" s="27" t="str">
        <f>'Sample Annual Budget'!A13</f>
        <v>4210 - Membership dues</v>
      </c>
      <c r="B13" s="29">
        <f>'Sample Annual Budget'!B13</f>
        <v>50000</v>
      </c>
      <c r="C13" s="29">
        <f>'Sample Monthly Detail'!N13</f>
        <v>41167</v>
      </c>
      <c r="D13" s="29">
        <f t="shared" si="1"/>
        <v>-8833</v>
      </c>
      <c r="E13" s="13">
        <f t="shared" si="2"/>
        <v>-0.17666</v>
      </c>
      <c r="F13" s="27" t="str">
        <f t="shared" si="3"/>
        <v>⚠ Under</v>
      </c>
    </row>
    <row r="14">
      <c r="A14" s="27" t="str">
        <f>'Sample Annual Budget'!A14</f>
        <v>4220 - Program service fees</v>
      </c>
      <c r="B14" s="29">
        <f>'Sample Annual Budget'!B14</f>
        <v>400000</v>
      </c>
      <c r="C14" s="29">
        <f>'Sample Monthly Detail'!N14</f>
        <v>500000</v>
      </c>
      <c r="D14" s="29">
        <f t="shared" si="1"/>
        <v>100000</v>
      </c>
      <c r="E14" s="13">
        <f t="shared" si="2"/>
        <v>0.25</v>
      </c>
      <c r="F14" s="27" t="str">
        <f t="shared" si="3"/>
        <v>✓ Over</v>
      </c>
    </row>
    <row r="15">
      <c r="A15" s="27" t="str">
        <f>'Sample Annual Budget'!A15</f>
        <v>4300 - Events and fundraising</v>
      </c>
      <c r="B15" s="29">
        <f>'Sample Annual Budget'!B15</f>
        <v>125000</v>
      </c>
      <c r="C15" s="29">
        <f>'Sample Monthly Detail'!N15</f>
        <v>125000</v>
      </c>
      <c r="D15" s="29">
        <f t="shared" si="1"/>
        <v>0</v>
      </c>
      <c r="E15" s="13">
        <f t="shared" si="2"/>
        <v>0</v>
      </c>
      <c r="F15" s="27" t="str">
        <f t="shared" si="3"/>
        <v>○ On Track</v>
      </c>
    </row>
    <row r="16">
      <c r="A16" s="27" t="str">
        <f>'Sample Annual Budget'!A16</f>
        <v>4400 - In-kind donations</v>
      </c>
      <c r="B16" s="29">
        <f>'Sample Annual Budget'!B16</f>
        <v>30000</v>
      </c>
      <c r="C16" s="29">
        <f>'Sample Monthly Detail'!N16</f>
        <v>30000</v>
      </c>
      <c r="D16" s="29">
        <f t="shared" si="1"/>
        <v>0</v>
      </c>
      <c r="E16" s="13">
        <f t="shared" si="2"/>
        <v>0</v>
      </c>
      <c r="F16" s="27" t="str">
        <f t="shared" si="3"/>
        <v>○ On Track</v>
      </c>
    </row>
    <row r="17">
      <c r="A17" s="27" t="str">
        <f>'Sample Annual Budget'!A17</f>
        <v>4800 - Investment income</v>
      </c>
      <c r="B17" s="29">
        <f>'Sample Annual Budget'!B17</f>
        <v>15000</v>
      </c>
      <c r="C17" s="29">
        <f>'Sample Monthly Detail'!N17</f>
        <v>15000</v>
      </c>
      <c r="D17" s="29">
        <f t="shared" si="1"/>
        <v>0</v>
      </c>
      <c r="E17" s="13">
        <f t="shared" si="2"/>
        <v>0</v>
      </c>
      <c r="F17" s="27" t="str">
        <f t="shared" si="3"/>
        <v>○ On Track</v>
      </c>
    </row>
    <row r="18">
      <c r="A18" s="27" t="str">
        <f>'Sample Annual Budget'!A18</f>
        <v>4900 - Other income</v>
      </c>
      <c r="B18" s="29">
        <f>'Sample Annual Budget'!B18</f>
        <v>12000</v>
      </c>
      <c r="C18" s="29">
        <f>'Sample Monthly Detail'!N18</f>
        <v>12000</v>
      </c>
      <c r="D18" s="29">
        <f t="shared" si="1"/>
        <v>0</v>
      </c>
      <c r="E18" s="13">
        <f t="shared" si="2"/>
        <v>0</v>
      </c>
      <c r="F18" s="27" t="str">
        <f t="shared" si="3"/>
        <v>○ On Track</v>
      </c>
    </row>
    <row r="19">
      <c r="A19" s="27" t="str">
        <f>'Sample Annual Budget'!A19</f>
        <v/>
      </c>
      <c r="B19" s="29" t="str">
        <f>'Sample Annual Budget'!B19</f>
        <v/>
      </c>
      <c r="C19" s="29">
        <f>'Sample Monthly Detail'!N19</f>
        <v>0</v>
      </c>
      <c r="D19" s="29">
        <f t="shared" si="1"/>
        <v>0</v>
      </c>
      <c r="E19" s="13" t="str">
        <f t="shared" si="2"/>
        <v/>
      </c>
      <c r="F19" s="27" t="str">
        <f t="shared" si="3"/>
        <v>○ On Track</v>
      </c>
    </row>
    <row r="20">
      <c r="A20" s="27" t="str">
        <f>'Sample Annual Budget'!A20</f>
        <v/>
      </c>
      <c r="B20" s="29" t="str">
        <f>'Sample Annual Budget'!B20</f>
        <v/>
      </c>
      <c r="C20" s="29">
        <f>'Sample Monthly Detail'!N20</f>
        <v>0</v>
      </c>
      <c r="D20" s="29">
        <f t="shared" si="1"/>
        <v>0</v>
      </c>
      <c r="E20" s="13" t="str">
        <f t="shared" si="2"/>
        <v/>
      </c>
      <c r="F20" s="27" t="str">
        <f t="shared" si="3"/>
        <v>○ On Track</v>
      </c>
    </row>
    <row r="21">
      <c r="A21" s="27" t="str">
        <f>'Sample Annual Budget'!A21</f>
        <v/>
      </c>
      <c r="B21" s="29" t="str">
        <f>'Sample Annual Budget'!B21</f>
        <v/>
      </c>
      <c r="C21" s="29">
        <f>'Sample Monthly Detail'!N21</f>
        <v>0</v>
      </c>
      <c r="D21" s="29">
        <f t="shared" si="1"/>
        <v>0</v>
      </c>
      <c r="E21" s="13" t="str">
        <f t="shared" si="2"/>
        <v/>
      </c>
      <c r="F21" s="27" t="str">
        <f t="shared" si="3"/>
        <v>○ On Track</v>
      </c>
    </row>
    <row r="22">
      <c r="A22" s="27" t="str">
        <f>'Sample Annual Budget'!A22</f>
        <v/>
      </c>
      <c r="B22" s="29" t="str">
        <f>'Sample Annual Budget'!B22</f>
        <v/>
      </c>
      <c r="C22" s="29">
        <f>'Sample Monthly Detail'!N22</f>
        <v>0</v>
      </c>
      <c r="D22" s="29">
        <f t="shared" si="1"/>
        <v>0</v>
      </c>
      <c r="E22" s="13" t="str">
        <f t="shared" si="2"/>
        <v/>
      </c>
      <c r="F22" s="27" t="str">
        <f t="shared" si="3"/>
        <v>○ On Track</v>
      </c>
    </row>
    <row r="23">
      <c r="A23" s="27" t="str">
        <f>'Sample Annual Budget'!A23</f>
        <v/>
      </c>
      <c r="B23" s="29" t="str">
        <f>'Sample Annual Budget'!B23</f>
        <v/>
      </c>
      <c r="C23" s="29">
        <f>'Sample Monthly Detail'!N23</f>
        <v>0</v>
      </c>
      <c r="D23" s="29">
        <f t="shared" si="1"/>
        <v>0</v>
      </c>
      <c r="E23" s="13" t="str">
        <f t="shared" si="2"/>
        <v/>
      </c>
      <c r="F23" s="27" t="str">
        <f t="shared" si="3"/>
        <v>○ On Track</v>
      </c>
    </row>
    <row r="24">
      <c r="A24" s="16" t="s">
        <v>31</v>
      </c>
      <c r="B24" s="21">
        <f t="shared" ref="B24:C24" si="4">SUM(B9:B23)</f>
        <v>1782000</v>
      </c>
      <c r="C24" s="21">
        <f t="shared" si="4"/>
        <v>1823167</v>
      </c>
      <c r="D24" s="21">
        <f t="shared" si="1"/>
        <v>41167</v>
      </c>
      <c r="E24" s="39">
        <f t="shared" si="2"/>
        <v>0.02310157127</v>
      </c>
      <c r="F24" s="40"/>
    </row>
    <row r="25">
      <c r="B25" s="15"/>
      <c r="C25" s="15"/>
      <c r="D25" s="15"/>
    </row>
    <row r="26">
      <c r="A26" s="11" t="s">
        <v>32</v>
      </c>
      <c r="B26" s="41"/>
      <c r="C26" s="41"/>
      <c r="D26" s="41"/>
      <c r="E26" s="28"/>
      <c r="F26" s="28"/>
    </row>
    <row r="27">
      <c r="B27" s="15"/>
      <c r="C27" s="15"/>
      <c r="D27" s="15"/>
    </row>
    <row r="28">
      <c r="A28" s="27" t="str">
        <f>'Sample Annual Budget'!A30</f>
        <v>5010 - Salaries and wages</v>
      </c>
      <c r="B28" s="29">
        <f>'Sample Annual Budget'!B30</f>
        <v>850000</v>
      </c>
      <c r="C28" s="29">
        <f>'Sample Monthly Detail'!N29</f>
        <v>849996</v>
      </c>
      <c r="D28" s="15">
        <f t="shared" ref="D28:D36" si="5">C28-B28</f>
        <v>-4</v>
      </c>
      <c r="E28" s="68">
        <f t="shared" ref="E28:E36" si="6">IF(B28=0,,D28/B28)</f>
        <v>-0.000004705882353</v>
      </c>
      <c r="F28" s="27" t="str">
        <f t="shared" ref="F28:F36" si="7">IF(C28="","",IF(E28&gt;0.1,"⚠ Over",IF(E28&lt;-0.1,"✓ Under","○ On Track")))</f>
        <v>○ On Track</v>
      </c>
    </row>
    <row r="29">
      <c r="A29" s="27" t="str">
        <f>'Sample Annual Budget'!A31</f>
        <v>5020 - Payroll taxes</v>
      </c>
      <c r="B29" s="29">
        <f>'Sample Annual Budget'!B31</f>
        <v>85000</v>
      </c>
      <c r="C29" s="29">
        <f>'Sample Monthly Detail'!N30</f>
        <v>84996</v>
      </c>
      <c r="D29" s="15">
        <f t="shared" si="5"/>
        <v>-4</v>
      </c>
      <c r="E29" s="68">
        <f t="shared" si="6"/>
        <v>-0.00004705882353</v>
      </c>
      <c r="F29" s="27" t="str">
        <f t="shared" si="7"/>
        <v>○ On Track</v>
      </c>
    </row>
    <row r="30">
      <c r="A30" s="27" t="str">
        <f>'Sample Annual Budget'!A32</f>
        <v>5030 - Employee benefits</v>
      </c>
      <c r="B30" s="29">
        <f>'Sample Annual Budget'!B32</f>
        <v>120000</v>
      </c>
      <c r="C30" s="29">
        <f>'Sample Monthly Detail'!N31</f>
        <v>120000</v>
      </c>
      <c r="D30" s="15">
        <f t="shared" si="5"/>
        <v>0</v>
      </c>
      <c r="E30" s="68">
        <f t="shared" si="6"/>
        <v>0</v>
      </c>
      <c r="F30" s="27" t="str">
        <f t="shared" si="7"/>
        <v>○ On Track</v>
      </c>
    </row>
    <row r="31">
      <c r="A31" s="27" t="str">
        <f>'Sample Annual Budget'!A33</f>
        <v>5040 - Retirement contributions</v>
      </c>
      <c r="B31" s="29">
        <f>'Sample Annual Budget'!B33</f>
        <v>0</v>
      </c>
      <c r="C31" s="29">
        <f>'Sample Monthly Detail'!N32</f>
        <v>0</v>
      </c>
      <c r="D31" s="15">
        <f t="shared" si="5"/>
        <v>0</v>
      </c>
      <c r="E31" s="68" t="str">
        <f t="shared" si="6"/>
        <v/>
      </c>
      <c r="F31" s="27" t="str">
        <f t="shared" si="7"/>
        <v>○ On Track</v>
      </c>
    </row>
    <row r="32">
      <c r="A32" s="27" t="str">
        <f>'Sample Annual Budget'!A34</f>
        <v>5050 - Professional development</v>
      </c>
      <c r="B32" s="29">
        <f>'Sample Annual Budget'!B34</f>
        <v>15000</v>
      </c>
      <c r="C32" s="29">
        <f>'Sample Monthly Detail'!N33</f>
        <v>15000</v>
      </c>
      <c r="D32" s="15">
        <f t="shared" si="5"/>
        <v>0</v>
      </c>
      <c r="E32" s="68">
        <f t="shared" si="6"/>
        <v>0</v>
      </c>
      <c r="F32" s="27" t="str">
        <f t="shared" si="7"/>
        <v>○ On Track</v>
      </c>
    </row>
    <row r="33">
      <c r="A33" s="27" t="str">
        <f>'Sample Annual Budget'!A35</f>
        <v/>
      </c>
      <c r="B33" s="29" t="str">
        <f>'Sample Annual Budget'!B35</f>
        <v/>
      </c>
      <c r="C33" s="29">
        <f>'Sample Monthly Detail'!N34</f>
        <v>0</v>
      </c>
      <c r="D33" s="15">
        <f t="shared" si="5"/>
        <v>0</v>
      </c>
      <c r="E33" s="68" t="str">
        <f t="shared" si="6"/>
        <v/>
      </c>
      <c r="F33" s="27" t="str">
        <f t="shared" si="7"/>
        <v>○ On Track</v>
      </c>
    </row>
    <row r="34">
      <c r="A34" s="27" t="str">
        <f>'Sample Annual Budget'!A36</f>
        <v/>
      </c>
      <c r="B34" s="29" t="str">
        <f>'Sample Annual Budget'!B36</f>
        <v/>
      </c>
      <c r="C34" s="29">
        <f>'Sample Monthly Detail'!N35</f>
        <v>0</v>
      </c>
      <c r="D34" s="15">
        <f t="shared" si="5"/>
        <v>0</v>
      </c>
      <c r="E34" s="68" t="str">
        <f t="shared" si="6"/>
        <v/>
      </c>
      <c r="F34" s="27" t="str">
        <f t="shared" si="7"/>
        <v>○ On Track</v>
      </c>
    </row>
    <row r="35">
      <c r="A35" s="27" t="str">
        <f>'Sample Annual Budget'!A37</f>
        <v/>
      </c>
      <c r="B35" s="29" t="str">
        <f>'Sample Annual Budget'!B37</f>
        <v/>
      </c>
      <c r="C35" s="29">
        <f>'Sample Monthly Detail'!N36</f>
        <v>0</v>
      </c>
      <c r="D35" s="15">
        <f t="shared" si="5"/>
        <v>0</v>
      </c>
      <c r="E35" s="68" t="str">
        <f t="shared" si="6"/>
        <v/>
      </c>
      <c r="F35" s="27" t="str">
        <f t="shared" si="7"/>
        <v>○ On Track</v>
      </c>
    </row>
    <row r="36">
      <c r="A36" s="27" t="str">
        <f>'Sample Annual Budget'!A38</f>
        <v>SUBTOTAL PERSONNEL</v>
      </c>
      <c r="B36" s="29">
        <f t="shared" ref="B36:C36" si="8">SUM(B28:B35)</f>
        <v>1070000</v>
      </c>
      <c r="C36" s="29">
        <f t="shared" si="8"/>
        <v>1069992</v>
      </c>
      <c r="D36" s="15">
        <f t="shared" si="5"/>
        <v>-8</v>
      </c>
      <c r="E36" s="68">
        <f t="shared" si="6"/>
        <v>-0.000007476635514</v>
      </c>
      <c r="F36" s="27" t="str">
        <f t="shared" si="7"/>
        <v>○ On Track</v>
      </c>
    </row>
    <row r="37">
      <c r="B37" s="15"/>
      <c r="C37" s="15"/>
      <c r="D37" s="15"/>
    </row>
    <row r="38">
      <c r="B38" s="15"/>
      <c r="C38" s="15"/>
      <c r="D38" s="15"/>
    </row>
    <row r="39">
      <c r="A39" s="27" t="str">
        <f>'Sample Annual Budget'!A41</f>
        <v>6010 - Rent and utilities</v>
      </c>
      <c r="B39" s="29">
        <f>'Sample Annual Budget'!B41</f>
        <v>60000</v>
      </c>
      <c r="C39" s="29">
        <f>'Sample Monthly Detail'!N39</f>
        <v>60000</v>
      </c>
      <c r="D39" s="15">
        <f t="shared" ref="D39:D53" si="9">C39-B39</f>
        <v>0</v>
      </c>
      <c r="E39" s="68">
        <f t="shared" ref="E39:E53" si="10">IF(B39=0,,D39/B39)</f>
        <v>0</v>
      </c>
      <c r="F39" s="27" t="str">
        <f t="shared" ref="F39:F53" si="11">IF(C39="","",IF(E39&gt;0.1,"⚠ Over",IF(E39&lt;-0.1,"✓ Under","○ On Track")))</f>
        <v>○ On Track</v>
      </c>
    </row>
    <row r="40">
      <c r="A40" s="27" t="str">
        <f>'Sample Annual Budget'!A42</f>
        <v>6020 - Office supplies</v>
      </c>
      <c r="B40" s="29">
        <f>'Sample Annual Budget'!B42</f>
        <v>0</v>
      </c>
      <c r="C40" s="29">
        <f>'Sample Monthly Detail'!N40</f>
        <v>0</v>
      </c>
      <c r="D40" s="15">
        <f t="shared" si="9"/>
        <v>0</v>
      </c>
      <c r="E40" s="68" t="str">
        <f t="shared" si="10"/>
        <v/>
      </c>
      <c r="F40" s="27" t="str">
        <f t="shared" si="11"/>
        <v>○ On Track</v>
      </c>
    </row>
    <row r="41">
      <c r="A41" s="27" t="str">
        <f>'Sample Annual Budget'!A43</f>
        <v>6030 - Technology and software</v>
      </c>
      <c r="B41" s="29">
        <f>'Sample Annual Budget'!B43</f>
        <v>24000</v>
      </c>
      <c r="C41" s="29">
        <f>'Sample Monthly Detail'!N41</f>
        <v>24000</v>
      </c>
      <c r="D41" s="15">
        <f t="shared" si="9"/>
        <v>0</v>
      </c>
      <c r="E41" s="68">
        <f t="shared" si="10"/>
        <v>0</v>
      </c>
      <c r="F41" s="27" t="str">
        <f t="shared" si="11"/>
        <v>○ On Track</v>
      </c>
    </row>
    <row r="42">
      <c r="A42" s="27" t="str">
        <f>'Sample Annual Budget'!A44</f>
        <v>6040- Insurance</v>
      </c>
      <c r="B42" s="29">
        <f>'Sample Annual Budget'!B44</f>
        <v>12000</v>
      </c>
      <c r="C42" s="29">
        <f>'Sample Monthly Detail'!N42</f>
        <v>12000</v>
      </c>
      <c r="D42" s="15">
        <f t="shared" si="9"/>
        <v>0</v>
      </c>
      <c r="E42" s="68">
        <f t="shared" si="10"/>
        <v>0</v>
      </c>
      <c r="F42" s="27" t="str">
        <f t="shared" si="11"/>
        <v>○ On Track</v>
      </c>
    </row>
    <row r="43">
      <c r="A43" s="27" t="str">
        <f>'Sample Annual Budget'!A45</f>
        <v>6050- Professional fees</v>
      </c>
      <c r="B43" s="29">
        <f>'Sample Annual Budget'!B45</f>
        <v>35000</v>
      </c>
      <c r="C43" s="29">
        <f>'Sample Monthly Detail'!N43</f>
        <v>35004</v>
      </c>
      <c r="D43" s="15">
        <f t="shared" si="9"/>
        <v>4</v>
      </c>
      <c r="E43" s="68">
        <f t="shared" si="10"/>
        <v>0.0001142857143</v>
      </c>
      <c r="F43" s="27" t="str">
        <f t="shared" si="11"/>
        <v>○ On Track</v>
      </c>
    </row>
    <row r="44">
      <c r="A44" s="27" t="str">
        <f>'Sample Annual Budget'!A46</f>
        <v>6060 - Marketing</v>
      </c>
      <c r="B44" s="29">
        <f>'Sample Annual Budget'!B46</f>
        <v>40000</v>
      </c>
      <c r="C44" s="29">
        <f>'Sample Monthly Detail'!N44</f>
        <v>39996</v>
      </c>
      <c r="D44" s="15">
        <f t="shared" si="9"/>
        <v>-4</v>
      </c>
      <c r="E44" s="68">
        <f t="shared" si="10"/>
        <v>-0.0001</v>
      </c>
      <c r="F44" s="27" t="str">
        <f t="shared" si="11"/>
        <v>○ On Track</v>
      </c>
    </row>
    <row r="45">
      <c r="A45" s="27" t="str">
        <f>'Sample Annual Budget'!A47</f>
        <v>6070 - Program supplies</v>
      </c>
      <c r="B45" s="29">
        <f>'Sample Annual Budget'!B47</f>
        <v>85000</v>
      </c>
      <c r="C45" s="29">
        <f>'Sample Monthly Detail'!N45</f>
        <v>84996</v>
      </c>
      <c r="D45" s="15">
        <f t="shared" si="9"/>
        <v>-4</v>
      </c>
      <c r="E45" s="68">
        <f t="shared" si="10"/>
        <v>-0.00004705882353</v>
      </c>
      <c r="F45" s="27" t="str">
        <f t="shared" si="11"/>
        <v>○ On Track</v>
      </c>
    </row>
    <row r="46">
      <c r="A46" s="27" t="str">
        <f>'Sample Annual Budget'!A48</f>
        <v>6080 -Travel</v>
      </c>
      <c r="B46" s="29">
        <f>'Sample Annual Budget'!B48</f>
        <v>15000</v>
      </c>
      <c r="C46" s="29">
        <f>'Sample Monthly Detail'!N46</f>
        <v>15000</v>
      </c>
      <c r="D46" s="15">
        <f t="shared" si="9"/>
        <v>0</v>
      </c>
      <c r="E46" s="68">
        <f t="shared" si="10"/>
        <v>0</v>
      </c>
      <c r="F46" s="27" t="str">
        <f t="shared" si="11"/>
        <v>○ On Track</v>
      </c>
    </row>
    <row r="47">
      <c r="A47" s="27" t="str">
        <f>'Sample Annual Budget'!A49</f>
        <v>6090 - Maintenance</v>
      </c>
      <c r="B47" s="29">
        <f>'Sample Annual Budget'!B49</f>
        <v>0</v>
      </c>
      <c r="C47" s="29">
        <f>'Sample Monthly Detail'!N47</f>
        <v>0</v>
      </c>
      <c r="D47" s="15">
        <f t="shared" si="9"/>
        <v>0</v>
      </c>
      <c r="E47" s="68" t="str">
        <f t="shared" si="10"/>
        <v/>
      </c>
      <c r="F47" s="27" t="str">
        <f t="shared" si="11"/>
        <v>○ On Track</v>
      </c>
    </row>
    <row r="48">
      <c r="A48" s="27" t="str">
        <f>'Sample Annual Budget'!A50</f>
        <v>6900 - Depreciation</v>
      </c>
      <c r="B48" s="29">
        <f>'Sample Annual Budget'!B50</f>
        <v>0</v>
      </c>
      <c r="C48" s="29">
        <f>'Sample Monthly Detail'!N48</f>
        <v>0</v>
      </c>
      <c r="D48" s="15">
        <f t="shared" si="9"/>
        <v>0</v>
      </c>
      <c r="E48" s="68" t="str">
        <f t="shared" si="10"/>
        <v/>
      </c>
      <c r="F48" s="27" t="str">
        <f t="shared" si="11"/>
        <v>○ On Track</v>
      </c>
    </row>
    <row r="49">
      <c r="A49" s="27" t="str">
        <f>'Sample Annual Budget'!A51</f>
        <v>6990 - Other</v>
      </c>
      <c r="B49" s="29">
        <f>'Sample Annual Budget'!B51</f>
        <v>0</v>
      </c>
      <c r="C49" s="29">
        <f>'Sample Monthly Detail'!N49</f>
        <v>0</v>
      </c>
      <c r="D49" s="15">
        <f t="shared" si="9"/>
        <v>0</v>
      </c>
      <c r="E49" s="68" t="str">
        <f t="shared" si="10"/>
        <v/>
      </c>
      <c r="F49" s="27" t="str">
        <f t="shared" si="11"/>
        <v>○ On Track</v>
      </c>
    </row>
    <row r="50">
      <c r="A50" s="27" t="str">
        <f>'Sample Annual Budget'!A52</f>
        <v/>
      </c>
      <c r="B50" s="29" t="str">
        <f>'Sample Annual Budget'!B52</f>
        <v/>
      </c>
      <c r="C50" s="29">
        <f>'Sample Monthly Detail'!N50</f>
        <v>0</v>
      </c>
      <c r="D50" s="15">
        <f t="shared" si="9"/>
        <v>0</v>
      </c>
      <c r="E50" s="68" t="str">
        <f t="shared" si="10"/>
        <v/>
      </c>
      <c r="F50" s="27" t="str">
        <f t="shared" si="11"/>
        <v>○ On Track</v>
      </c>
    </row>
    <row r="51">
      <c r="A51" s="27" t="str">
        <f>'Sample Annual Budget'!A53</f>
        <v/>
      </c>
      <c r="B51" s="29" t="str">
        <f>'Sample Annual Budget'!B53</f>
        <v/>
      </c>
      <c r="C51" s="29">
        <f>'Sample Monthly Detail'!N51</f>
        <v>0</v>
      </c>
      <c r="D51" s="15">
        <f t="shared" si="9"/>
        <v>0</v>
      </c>
      <c r="E51" s="68" t="str">
        <f t="shared" si="10"/>
        <v/>
      </c>
      <c r="F51" s="27" t="str">
        <f t="shared" si="11"/>
        <v>○ On Track</v>
      </c>
    </row>
    <row r="52">
      <c r="A52" s="27" t="str">
        <f>'Sample Annual Budget'!A54</f>
        <v/>
      </c>
      <c r="B52" s="29" t="str">
        <f>'Sample Annual Budget'!B54</f>
        <v/>
      </c>
      <c r="C52" s="29">
        <f>'Sample Monthly Detail'!N52</f>
        <v>0</v>
      </c>
      <c r="D52" s="15">
        <f t="shared" si="9"/>
        <v>0</v>
      </c>
      <c r="E52" s="68" t="str">
        <f t="shared" si="10"/>
        <v/>
      </c>
      <c r="F52" s="27" t="str">
        <f t="shared" si="11"/>
        <v>○ On Track</v>
      </c>
    </row>
    <row r="53">
      <c r="A53" s="27" t="str">
        <f>'Sample Annual Budget'!A55</f>
        <v>SUBTOTAL OPERATING</v>
      </c>
      <c r="B53" s="29">
        <f t="shared" ref="B53:C53" si="12">SUM(B39:B52)</f>
        <v>271000</v>
      </c>
      <c r="C53" s="43">
        <f t="shared" si="12"/>
        <v>270996</v>
      </c>
      <c r="D53" s="15">
        <f t="shared" si="9"/>
        <v>-4</v>
      </c>
      <c r="E53" s="68">
        <f t="shared" si="10"/>
        <v>-0.0000147601476</v>
      </c>
      <c r="F53" s="27" t="str">
        <f t="shared" si="11"/>
        <v>○ On Track</v>
      </c>
    </row>
    <row r="54">
      <c r="B54" s="15"/>
      <c r="C54" s="15"/>
      <c r="D54" s="15"/>
    </row>
    <row r="55">
      <c r="B55" s="15"/>
      <c r="C55" s="15"/>
      <c r="D55" s="15"/>
    </row>
    <row r="56">
      <c r="A56" s="44" t="s">
        <v>53</v>
      </c>
      <c r="B56" s="45">
        <f>'Sample Annual Budget'!B57</f>
        <v>1341000</v>
      </c>
      <c r="C56" s="45">
        <f>C36+C53</f>
        <v>1340988</v>
      </c>
      <c r="D56" s="45">
        <f>C56-B56</f>
        <v>-12</v>
      </c>
      <c r="E56" s="46">
        <f>IF(B56=0,,D56/B56)</f>
        <v>-0.000008948545861</v>
      </c>
      <c r="F56" s="47"/>
    </row>
    <row r="57">
      <c r="B57" s="15"/>
      <c r="C57" s="15"/>
      <c r="D57" s="15"/>
    </row>
  </sheetData>
  <mergeCells count="1">
    <mergeCell ref="B1:F1"/>
  </mergeCells>
  <conditionalFormatting sqref="D9:E23">
    <cfRule type="expression" dxfId="2" priority="1" stopIfTrue="1">
      <formula>D9&gt;0</formula>
    </cfRule>
  </conditionalFormatting>
  <conditionalFormatting sqref="D9:E23">
    <cfRule type="expression" dxfId="3" priority="2" stopIfTrue="1">
      <formula>D9&lt;0</formula>
    </cfRule>
  </conditionalFormatting>
  <conditionalFormatting sqref="D28:E54">
    <cfRule type="expression" dxfId="2" priority="3" stopIfTrue="1">
      <formula>D28&lt;0</formula>
    </cfRule>
  </conditionalFormatting>
  <conditionalFormatting sqref="D28:E54">
    <cfRule type="expression" dxfId="3" priority="4" stopIfTrue="1">
      <formula>D28&gt;0</formula>
    </cfRule>
  </conditionalFormatting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showGridLines="0" workbookViewId="0"/>
  </sheetViews>
  <sheetFormatPr customHeight="1" defaultColWidth="12.63" defaultRowHeight="15.75"/>
  <sheetData>
    <row r="1" ht="58.5" customHeight="1">
      <c r="A1" s="2" t="s">
        <v>80</v>
      </c>
      <c r="N1" s="48"/>
      <c r="O1" s="48"/>
      <c r="P1" s="48"/>
      <c r="Q1" s="48"/>
      <c r="R1" s="48"/>
      <c r="S1" s="48"/>
      <c r="T1" s="48"/>
      <c r="U1" s="48"/>
      <c r="V1" s="48"/>
      <c r="W1" s="48"/>
      <c r="X1" s="49" t="s">
        <v>16</v>
      </c>
      <c r="Y1" s="49" t="s">
        <v>81</v>
      </c>
      <c r="Z1" s="49" t="s">
        <v>16</v>
      </c>
      <c r="AA1" s="49" t="s">
        <v>82</v>
      </c>
      <c r="AB1" s="49" t="s">
        <v>83</v>
      </c>
    </row>
    <row r="2">
      <c r="X2" s="4" t="s">
        <v>33</v>
      </c>
      <c r="Y2" s="15">
        <f>'Sample Annual Budget'!B38</f>
        <v>1070000</v>
      </c>
      <c r="Z2" s="4" t="s">
        <v>33</v>
      </c>
      <c r="AA2" s="4" t="s">
        <v>58</v>
      </c>
      <c r="AB2" s="15">
        <f>'Sample Monthly Detail'!B58</f>
        <v>26168</v>
      </c>
    </row>
    <row r="3">
      <c r="A3" s="50" t="s">
        <v>84</v>
      </c>
      <c r="B3" s="51"/>
      <c r="C3" s="52"/>
      <c r="D3" s="53" t="s">
        <v>85</v>
      </c>
      <c r="E3" s="51"/>
      <c r="F3" s="52"/>
      <c r="G3" s="54" t="s">
        <v>86</v>
      </c>
      <c r="H3" s="51"/>
      <c r="I3" s="52"/>
      <c r="J3" s="55" t="s">
        <v>87</v>
      </c>
      <c r="K3" s="51"/>
      <c r="L3" s="52"/>
      <c r="X3" s="4" t="s">
        <v>88</v>
      </c>
      <c r="Y3" s="15">
        <f>'Sample Annual Budget'!B55</f>
        <v>271000</v>
      </c>
      <c r="Z3" s="4" t="s">
        <v>88</v>
      </c>
      <c r="AA3" s="4" t="s">
        <v>59</v>
      </c>
      <c r="AB3" s="15">
        <f>'Sample Monthly Detail'!C58</f>
        <v>18001</v>
      </c>
    </row>
    <row r="4" ht="37.5" customHeight="1">
      <c r="A4" s="56">
        <f>'Sample Budget vs Actual'!C24</f>
        <v>1823167</v>
      </c>
      <c r="B4" s="51"/>
      <c r="C4" s="52"/>
      <c r="D4" s="57">
        <f>'Sample Budget vs Actual'!C56</f>
        <v>1340988</v>
      </c>
      <c r="E4" s="51"/>
      <c r="F4" s="52"/>
      <c r="G4" s="58">
        <f>'Sample Budget vs Actual'!C24-'Sample Budget vs Actual'!C56</f>
        <v>482179</v>
      </c>
      <c r="H4" s="51"/>
      <c r="I4" s="52"/>
      <c r="J4" s="59">
        <f>'Sample Annual Budget'!B63</f>
        <v>350000</v>
      </c>
      <c r="K4" s="51"/>
      <c r="L4" s="52"/>
      <c r="AA4" s="4" t="s">
        <v>60</v>
      </c>
      <c r="AB4" s="15">
        <f>'Sample Monthly Detail'!D58</f>
        <v>37501</v>
      </c>
    </row>
    <row r="5">
      <c r="A5" s="60">
        <f>'Sample Budget vs Actual'!E24</f>
        <v>0.02310157127</v>
      </c>
      <c r="B5" s="51"/>
      <c r="C5" s="52"/>
      <c r="D5" s="61">
        <f>'Sample Budget vs Actual'!E56</f>
        <v>-0.000008948545861</v>
      </c>
      <c r="E5" s="51"/>
      <c r="F5" s="52"/>
      <c r="G5" s="62" t="s">
        <v>89</v>
      </c>
      <c r="H5" s="51"/>
      <c r="I5" s="52"/>
      <c r="J5" s="63" t="s">
        <v>90</v>
      </c>
      <c r="K5" s="51"/>
      <c r="L5" s="52"/>
      <c r="AA5" s="4" t="s">
        <v>61</v>
      </c>
      <c r="AB5" s="15">
        <f>'Sample Monthly Detail'!E58</f>
        <v>39501</v>
      </c>
    </row>
    <row r="6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AA6" s="4" t="s">
        <v>62</v>
      </c>
      <c r="AB6" s="15">
        <f>'Sample Monthly Detail'!F58</f>
        <v>35501</v>
      </c>
    </row>
    <row r="7">
      <c r="AA7" s="4" t="s">
        <v>63</v>
      </c>
      <c r="AB7" s="15">
        <f>'Sample Monthly Detail'!G58</f>
        <v>12501</v>
      </c>
    </row>
    <row r="8">
      <c r="AA8" s="4" t="s">
        <v>64</v>
      </c>
      <c r="AB8" s="15">
        <f>'Sample Monthly Detail'!H58</f>
        <v>12501</v>
      </c>
    </row>
    <row r="9">
      <c r="AA9" s="4" t="s">
        <v>65</v>
      </c>
      <c r="AB9" s="15">
        <f>'Sample Monthly Detail'!I58</f>
        <v>9001</v>
      </c>
    </row>
    <row r="10">
      <c r="AA10" s="4" t="s">
        <v>66</v>
      </c>
      <c r="AB10" s="15">
        <f>'Sample Monthly Detail'!J58</f>
        <v>42001</v>
      </c>
    </row>
    <row r="11">
      <c r="AA11" s="4" t="s">
        <v>67</v>
      </c>
      <c r="AB11" s="15">
        <f>'Sample Monthly Detail'!K58</f>
        <v>44001</v>
      </c>
    </row>
    <row r="12">
      <c r="AA12" s="4" t="s">
        <v>68</v>
      </c>
      <c r="AB12" s="15">
        <f>'Sample Monthly Detail'!L58</f>
        <v>90501</v>
      </c>
    </row>
    <row r="13">
      <c r="AA13" s="4" t="s">
        <v>69</v>
      </c>
      <c r="AB13" s="15">
        <f>'Sample Monthly Detail'!M58</f>
        <v>115001</v>
      </c>
    </row>
    <row r="45">
      <c r="A45" s="65" t="s">
        <v>91</v>
      </c>
    </row>
  </sheetData>
  <mergeCells count="14">
    <mergeCell ref="G4:I4"/>
    <mergeCell ref="J4:L4"/>
    <mergeCell ref="A5:C5"/>
    <mergeCell ref="D5:F5"/>
    <mergeCell ref="G5:I5"/>
    <mergeCell ref="J5:L5"/>
    <mergeCell ref="A45:M45"/>
    <mergeCell ref="A1:M1"/>
    <mergeCell ref="A3:C3"/>
    <mergeCell ref="D3:F3"/>
    <mergeCell ref="G3:I3"/>
    <mergeCell ref="J3:L3"/>
    <mergeCell ref="A4:C4"/>
    <mergeCell ref="D4:F4"/>
  </mergeCells>
  <drawing r:id="rId1"/>
</worksheet>
</file>